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J:\Customer Service\SCHEDULE\2024\APR 2024\"/>
    </mc:Choice>
  </mc:AlternateContent>
  <xr:revisionPtr revIDLastSave="0" documentId="13_ncr:1_{6882FB41-682C-47E5-A4AD-54353297DEB0}" xr6:coauthVersionLast="47" xr6:coauthVersionMax="47" xr10:uidLastSave="{00000000-0000-0000-0000-000000000000}"/>
  <bookViews>
    <workbookView xWindow="-108" yWindow="-108" windowWidth="23256" windowHeight="12576" tabRatio="827" activeTab="1" xr2:uid="{00000000-000D-0000-FFFF-FFFF00000000}"/>
  </bookViews>
  <sheets>
    <sheet name="MENU" sheetId="35" r:id="rId1"/>
    <sheet name="Persian Gulf via SIN" sheetId="53" r:id="rId2"/>
    <sheet name="RED SEA VIA SIN" sheetId="50" r:id="rId3"/>
    <sheet name="Australia via SIN" sheetId="86" r:id="rId4"/>
    <sheet name="New Zealand via SIN" sheetId="99" r:id="rId5"/>
    <sheet name="Persian Gulf via PKL" sheetId="103" r:id="rId6"/>
    <sheet name="Australia Pacific Service" sheetId="104" r:id="rId7"/>
    <sheet name="Australia via PKG" sheetId="102" r:id="rId8"/>
    <sheet name="Persian Gulf via MUNDRA" sheetId="105" r:id="rId9"/>
  </sheets>
  <definedNames>
    <definedName name="_xlnm._FilterDatabase" localSheetId="0" hidden="1">MENU!#REF!</definedName>
    <definedName name="_xlnm._FilterDatabase" localSheetId="5" hidden="1">'Persian Gulf via PKL'!#REF!</definedName>
    <definedName name="_xlnm._FilterDatabase" localSheetId="1" hidden="1">'Persian Gulf via SIN'!#REF!</definedName>
    <definedName name="_xlnm._FilterDatabase" localSheetId="2" hidden="1">'RED SEA VIA SIN'!#REF!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4" i="104" l="1"/>
  <c r="K24" i="104"/>
  <c r="J24" i="104"/>
  <c r="I24" i="104"/>
  <c r="L23" i="104"/>
  <c r="K23" i="104"/>
  <c r="J23" i="104"/>
  <c r="I23" i="104"/>
  <c r="L22" i="104"/>
  <c r="K22" i="104"/>
  <c r="J22" i="104"/>
  <c r="I22" i="104"/>
  <c r="L21" i="104"/>
  <c r="K21" i="104"/>
  <c r="J21" i="104"/>
  <c r="I21" i="104"/>
  <c r="I20" i="104"/>
  <c r="K20" i="104"/>
  <c r="J20" i="104"/>
  <c r="L20" i="104"/>
  <c r="L11" i="104"/>
  <c r="E20" i="104"/>
  <c r="E21" i="104" s="1"/>
  <c r="E22" i="104" s="1"/>
  <c r="E23" i="104" s="1"/>
  <c r="E24" i="104" s="1"/>
  <c r="E11" i="104"/>
  <c r="C21" i="104"/>
  <c r="C22" i="104" s="1"/>
  <c r="C23" i="104" s="1"/>
  <c r="C24" i="104" s="1"/>
  <c r="I12" i="104"/>
  <c r="I26" i="99"/>
  <c r="I22" i="99"/>
  <c r="I18" i="99"/>
  <c r="I14" i="99"/>
  <c r="I26" i="86"/>
  <c r="I21" i="86"/>
  <c r="I17" i="86"/>
  <c r="I16" i="86"/>
  <c r="I20" i="86" s="1"/>
  <c r="I24" i="86" s="1"/>
  <c r="I29" i="86" s="1"/>
  <c r="I15" i="86"/>
  <c r="I19" i="86" s="1"/>
  <c r="I23" i="86" s="1"/>
  <c r="I28" i="86" s="1"/>
  <c r="I14" i="86"/>
  <c r="I18" i="86" s="1"/>
  <c r="I22" i="86" s="1"/>
  <c r="I27" i="86" s="1"/>
  <c r="I13" i="86"/>
  <c r="H28" i="53"/>
  <c r="H24" i="53"/>
  <c r="H20" i="53"/>
  <c r="H16" i="53"/>
  <c r="H27" i="53"/>
  <c r="H23" i="53"/>
  <c r="H19" i="53"/>
  <c r="K14" i="103"/>
  <c r="J14" i="103"/>
  <c r="E12" i="104" l="1"/>
  <c r="E13" i="104" s="1"/>
  <c r="E14" i="104" s="1"/>
  <c r="E15" i="104" s="1"/>
  <c r="K11" i="104"/>
  <c r="J11" i="104"/>
  <c r="I11" i="104"/>
  <c r="L11" i="105" l="1"/>
  <c r="K11" i="105"/>
  <c r="J11" i="105"/>
  <c r="I11" i="105"/>
  <c r="E11" i="105"/>
  <c r="H15" i="105"/>
  <c r="L15" i="105" s="1"/>
  <c r="C15" i="105"/>
  <c r="C19" i="105" s="1"/>
  <c r="E19" i="105" s="1"/>
  <c r="K15" i="105" l="1"/>
  <c r="J15" i="105"/>
  <c r="I15" i="105"/>
  <c r="E15" i="105"/>
  <c r="C23" i="105"/>
  <c r="E23" i="105" s="1"/>
  <c r="H19" i="105"/>
  <c r="B29" i="86"/>
  <c r="B28" i="86"/>
  <c r="B27" i="86"/>
  <c r="A29" i="86"/>
  <c r="A28" i="86"/>
  <c r="A27" i="86"/>
  <c r="A25" i="86"/>
  <c r="B25" i="86"/>
  <c r="A23" i="86"/>
  <c r="L27" i="86"/>
  <c r="B28" i="99"/>
  <c r="A28" i="99"/>
  <c r="B27" i="99"/>
  <c r="A27" i="99"/>
  <c r="B26" i="99"/>
  <c r="A26" i="99"/>
  <c r="B28" i="50"/>
  <c r="A28" i="50"/>
  <c r="B27" i="50"/>
  <c r="A27" i="50"/>
  <c r="B26" i="50"/>
  <c r="A26" i="50"/>
  <c r="N26" i="53"/>
  <c r="M26" i="53"/>
  <c r="L26" i="53"/>
  <c r="J26" i="53"/>
  <c r="K19" i="105" l="1"/>
  <c r="J19" i="105"/>
  <c r="L19" i="105"/>
  <c r="I19" i="105"/>
  <c r="H23" i="105"/>
  <c r="J11" i="103"/>
  <c r="C11" i="103"/>
  <c r="C12" i="103" s="1"/>
  <c r="C13" i="103" s="1"/>
  <c r="C14" i="103" s="1"/>
  <c r="J23" i="105" l="1"/>
  <c r="L23" i="105"/>
  <c r="K23" i="105"/>
  <c r="I23" i="105"/>
  <c r="L12" i="104" l="1"/>
  <c r="J12" i="104"/>
  <c r="K12" i="104"/>
  <c r="J12" i="103"/>
  <c r="K12" i="103"/>
  <c r="L13" i="104" l="1"/>
  <c r="I13" i="104"/>
  <c r="J13" i="104"/>
  <c r="K13" i="104"/>
  <c r="K13" i="103"/>
  <c r="J13" i="103"/>
  <c r="E13" i="53"/>
  <c r="E17" i="53" s="1"/>
  <c r="E21" i="53" s="1"/>
  <c r="E25" i="53" s="1"/>
  <c r="E29" i="53" s="1"/>
  <c r="A22" i="99"/>
  <c r="B22" i="99"/>
  <c r="A23" i="99"/>
  <c r="B23" i="99"/>
  <c r="A24" i="99"/>
  <c r="B24" i="99"/>
  <c r="B23" i="86"/>
  <c r="A24" i="86"/>
  <c r="B24" i="86"/>
  <c r="A22" i="50"/>
  <c r="B22" i="50"/>
  <c r="A23" i="50"/>
  <c r="B23" i="50"/>
  <c r="A24" i="50"/>
  <c r="B24" i="50"/>
  <c r="A18" i="99"/>
  <c r="B18" i="99"/>
  <c r="A19" i="99"/>
  <c r="B19" i="99"/>
  <c r="A20" i="99"/>
  <c r="B20" i="99"/>
  <c r="A18" i="86"/>
  <c r="B18" i="86"/>
  <c r="A19" i="86"/>
  <c r="B19" i="86"/>
  <c r="A20" i="86"/>
  <c r="B20" i="86"/>
  <c r="A18" i="50"/>
  <c r="B18" i="50"/>
  <c r="A19" i="50"/>
  <c r="B19" i="50"/>
  <c r="A20" i="50"/>
  <c r="B20" i="50"/>
  <c r="A14" i="99"/>
  <c r="B14" i="99"/>
  <c r="A15" i="99"/>
  <c r="B15" i="99"/>
  <c r="A16" i="99"/>
  <c r="B16" i="99"/>
  <c r="A14" i="86"/>
  <c r="B14" i="86"/>
  <c r="A15" i="86"/>
  <c r="B15" i="86"/>
  <c r="A16" i="86"/>
  <c r="B16" i="86"/>
  <c r="A14" i="50"/>
  <c r="B14" i="50"/>
  <c r="A15" i="50"/>
  <c r="B15" i="50"/>
  <c r="A16" i="50"/>
  <c r="B16" i="50"/>
  <c r="A10" i="99"/>
  <c r="B10" i="99"/>
  <c r="A11" i="99"/>
  <c r="B11" i="99"/>
  <c r="A12" i="99"/>
  <c r="B12" i="99"/>
  <c r="A10" i="86"/>
  <c r="B10" i="86"/>
  <c r="A11" i="86"/>
  <c r="B11" i="86"/>
  <c r="A12" i="86"/>
  <c r="B12" i="86"/>
  <c r="A10" i="50"/>
  <c r="B10" i="50"/>
  <c r="A11" i="50"/>
  <c r="B11" i="50"/>
  <c r="A12" i="50"/>
  <c r="B12" i="50"/>
  <c r="D12" i="99"/>
  <c r="D16" i="99" s="1"/>
  <c r="D20" i="99" s="1"/>
  <c r="D24" i="99" s="1"/>
  <c r="D11" i="99"/>
  <c r="D15" i="99" s="1"/>
  <c r="D19" i="99" s="1"/>
  <c r="D23" i="99" s="1"/>
  <c r="D27" i="99" s="1"/>
  <c r="F27" i="99" s="1"/>
  <c r="D10" i="99"/>
  <c r="D14" i="99" s="1"/>
  <c r="D18" i="99" s="1"/>
  <c r="D22" i="99" s="1"/>
  <c r="D12" i="86"/>
  <c r="D11" i="86"/>
  <c r="D15" i="86" s="1"/>
  <c r="D10" i="86"/>
  <c r="D14" i="86" s="1"/>
  <c r="D12" i="50"/>
  <c r="F12" i="50" s="1"/>
  <c r="F16" i="50" s="1"/>
  <c r="F20" i="50" s="1"/>
  <c r="F24" i="50" s="1"/>
  <c r="F28" i="50" s="1"/>
  <c r="D11" i="50"/>
  <c r="D15" i="50" s="1"/>
  <c r="D19" i="50" s="1"/>
  <c r="D23" i="50" s="1"/>
  <c r="D27" i="50" s="1"/>
  <c r="F27" i="50" s="1"/>
  <c r="D10" i="50"/>
  <c r="D14" i="50" s="1"/>
  <c r="D18" i="50" s="1"/>
  <c r="D22" i="50" s="1"/>
  <c r="D26" i="50" s="1"/>
  <c r="F26" i="50" s="1"/>
  <c r="C17" i="53"/>
  <c r="C21" i="53" s="1"/>
  <c r="C25" i="53" s="1"/>
  <c r="C29" i="53" s="1"/>
  <c r="D28" i="99" l="1"/>
  <c r="F28" i="99" s="1"/>
  <c r="D26" i="99"/>
  <c r="F26" i="99" s="1"/>
  <c r="F12" i="86"/>
  <c r="F16" i="86" s="1"/>
  <c r="F20" i="86" s="1"/>
  <c r="D16" i="86"/>
  <c r="D20" i="86" s="1"/>
  <c r="D25" i="86" s="1"/>
  <c r="D29" i="86" s="1"/>
  <c r="D18" i="86"/>
  <c r="D23" i="86" s="1"/>
  <c r="D27" i="86" s="1"/>
  <c r="F27" i="86" s="1"/>
  <c r="D19" i="86"/>
  <c r="D24" i="86" s="1"/>
  <c r="D28" i="86" s="1"/>
  <c r="F28" i="86" s="1"/>
  <c r="F24" i="99"/>
  <c r="F12" i="99"/>
  <c r="F16" i="99" s="1"/>
  <c r="F20" i="99" s="1"/>
  <c r="D16" i="50"/>
  <c r="D20" i="50" s="1"/>
  <c r="D24" i="50" s="1"/>
  <c r="D28" i="50" s="1"/>
  <c r="F25" i="86" l="1"/>
  <c r="F29" i="86" s="1"/>
  <c r="K10" i="103"/>
  <c r="J10" i="103"/>
  <c r="F10" i="103"/>
  <c r="F11" i="103" s="1"/>
  <c r="F12" i="103" s="1"/>
  <c r="F13" i="103" s="1"/>
  <c r="F14" i="103" s="1"/>
  <c r="K12" i="86"/>
  <c r="L12" i="86"/>
  <c r="M12" i="86"/>
  <c r="N12" i="86"/>
  <c r="G12" i="102"/>
  <c r="I14" i="50"/>
  <c r="I18" i="50" s="1"/>
  <c r="I22" i="50" s="1"/>
  <c r="I26" i="50" s="1"/>
  <c r="C12" i="104"/>
  <c r="C13" i="104" s="1"/>
  <c r="C14" i="104" s="1"/>
  <c r="C15" i="104" s="1"/>
  <c r="C16" i="53"/>
  <c r="C20" i="53" s="1"/>
  <c r="C24" i="53" s="1"/>
  <c r="C28" i="53" s="1"/>
  <c r="E28" i="53" s="1"/>
  <c r="C15" i="53"/>
  <c r="C19" i="53" s="1"/>
  <c r="C23" i="53" s="1"/>
  <c r="C27" i="53" s="1"/>
  <c r="E27" i="53" s="1"/>
  <c r="J15" i="104" l="1"/>
  <c r="L15" i="104"/>
  <c r="K15" i="104"/>
  <c r="I15" i="104"/>
  <c r="K14" i="104"/>
  <c r="I14" i="104"/>
  <c r="L14" i="104"/>
  <c r="J14" i="104"/>
  <c r="J26" i="50"/>
  <c r="L26" i="50"/>
  <c r="K26" i="50"/>
  <c r="N26" i="50" s="1"/>
  <c r="M26" i="50"/>
  <c r="K11" i="103"/>
  <c r="H15" i="53"/>
  <c r="E12" i="53"/>
  <c r="E11" i="53"/>
  <c r="M16" i="53" l="1"/>
  <c r="L16" i="53"/>
  <c r="J16" i="53"/>
  <c r="F15" i="99"/>
  <c r="F11" i="99"/>
  <c r="F10" i="99"/>
  <c r="F15" i="86"/>
  <c r="F14" i="86"/>
  <c r="F11" i="86"/>
  <c r="F10" i="86"/>
  <c r="F15" i="50"/>
  <c r="F11" i="50"/>
  <c r="F10" i="50"/>
  <c r="E23" i="53"/>
  <c r="I13" i="50"/>
  <c r="I17" i="50" s="1"/>
  <c r="I21" i="50" s="1"/>
  <c r="I25" i="50" s="1"/>
  <c r="G14" i="102"/>
  <c r="G11" i="102"/>
  <c r="G13" i="102" s="1"/>
  <c r="M25" i="50" l="1"/>
  <c r="L25" i="50"/>
  <c r="K25" i="50"/>
  <c r="N25" i="50" s="1"/>
  <c r="I27" i="53"/>
  <c r="O27" i="53"/>
  <c r="M27" i="53"/>
  <c r="K27" i="53"/>
  <c r="J27" i="53"/>
  <c r="F19" i="99"/>
  <c r="F18" i="99"/>
  <c r="F22" i="99"/>
  <c r="F14" i="99"/>
  <c r="F23" i="99"/>
  <c r="F18" i="50"/>
  <c r="F14" i="50"/>
  <c r="C11" i="102"/>
  <c r="C13" i="102" s="1"/>
  <c r="C15" i="102" s="1"/>
  <c r="J10" i="99"/>
  <c r="M11" i="86"/>
  <c r="K11" i="86"/>
  <c r="J11" i="86"/>
  <c r="N9" i="86"/>
  <c r="M9" i="86"/>
  <c r="J10" i="53"/>
  <c r="M26" i="86" l="1"/>
  <c r="K26" i="86"/>
  <c r="N26" i="86"/>
  <c r="J26" i="86"/>
  <c r="J26" i="99"/>
  <c r="N26" i="99"/>
  <c r="M26" i="99"/>
  <c r="L26" i="99"/>
  <c r="K26" i="99"/>
  <c r="M19" i="86"/>
  <c r="F19" i="86"/>
  <c r="F24" i="86"/>
  <c r="F18" i="86"/>
  <c r="F23" i="86"/>
  <c r="E16" i="53"/>
  <c r="E24" i="53"/>
  <c r="J22" i="99"/>
  <c r="F19" i="50"/>
  <c r="F22" i="50"/>
  <c r="J15" i="86"/>
  <c r="K15" i="86"/>
  <c r="K17" i="86"/>
  <c r="N17" i="86"/>
  <c r="M17" i="86"/>
  <c r="J17" i="86"/>
  <c r="K19" i="86" l="1"/>
  <c r="J19" i="86"/>
  <c r="F23" i="50"/>
  <c r="D9" i="102" l="1"/>
  <c r="D11" i="102" s="1"/>
  <c r="D13" i="102" s="1"/>
  <c r="D15" i="102" s="1"/>
  <c r="L14" i="86"/>
  <c r="N10" i="53" l="1"/>
  <c r="G15" i="102" l="1"/>
  <c r="N29" i="86" l="1"/>
  <c r="K29" i="86"/>
  <c r="L29" i="86"/>
  <c r="M29" i="86"/>
  <c r="M28" i="86"/>
  <c r="K28" i="86"/>
  <c r="J28" i="86"/>
  <c r="M10" i="53"/>
  <c r="L10" i="53"/>
  <c r="J14" i="53"/>
  <c r="L14" i="53" l="1"/>
  <c r="M14" i="53"/>
  <c r="N14" i="53"/>
  <c r="N18" i="53" l="1"/>
  <c r="L18" i="53"/>
  <c r="M18" i="53"/>
  <c r="J18" i="53"/>
  <c r="M22" i="53" l="1"/>
  <c r="L22" i="53"/>
  <c r="J22" i="53"/>
  <c r="E15" i="53"/>
  <c r="E20" i="53" l="1"/>
  <c r="E19" i="53" l="1"/>
  <c r="K9" i="50" l="1"/>
  <c r="N9" i="50" s="1"/>
  <c r="O19" i="53" l="1"/>
  <c r="K15" i="53"/>
  <c r="J19" i="53"/>
  <c r="J15" i="53"/>
  <c r="I15" i="53"/>
  <c r="N22" i="53"/>
  <c r="M19" i="53"/>
  <c r="I19" i="53" l="1"/>
  <c r="K19" i="53"/>
  <c r="L18" i="86" l="1"/>
  <c r="L10" i="86"/>
  <c r="L22" i="86" l="1"/>
  <c r="L14" i="50"/>
  <c r="M13" i="50"/>
  <c r="M10" i="50"/>
  <c r="L10" i="50"/>
  <c r="K10" i="50"/>
  <c r="N10" i="50" s="1"/>
  <c r="J10" i="50"/>
  <c r="M9" i="50"/>
  <c r="L9" i="50"/>
  <c r="M12" i="53"/>
  <c r="L12" i="53"/>
  <c r="J12" i="53"/>
  <c r="O11" i="53"/>
  <c r="M11" i="53"/>
  <c r="K11" i="53"/>
  <c r="J11" i="53"/>
  <c r="I11" i="53"/>
  <c r="J18" i="50" l="1"/>
  <c r="L13" i="50"/>
  <c r="K14" i="50"/>
  <c r="N14" i="50" s="1"/>
  <c r="K13" i="50"/>
  <c r="N13" i="50" s="1"/>
  <c r="M18" i="50"/>
  <c r="K18" i="50"/>
  <c r="N18" i="50" s="1"/>
  <c r="L18" i="50"/>
  <c r="M14" i="50"/>
  <c r="J14" i="50"/>
  <c r="M15" i="53"/>
  <c r="O15" i="53"/>
  <c r="K22" i="50" l="1"/>
  <c r="N22" i="50" s="1"/>
  <c r="L22" i="50"/>
  <c r="K17" i="50"/>
  <c r="N17" i="50" s="1"/>
  <c r="M17" i="50"/>
  <c r="L17" i="50"/>
  <c r="J22" i="50"/>
  <c r="M22" i="50"/>
  <c r="O23" i="53"/>
  <c r="I23" i="53"/>
  <c r="M23" i="53"/>
  <c r="K23" i="53"/>
  <c r="J23" i="53"/>
  <c r="L20" i="53"/>
  <c r="J20" i="53"/>
  <c r="M20" i="53"/>
  <c r="M28" i="53" l="1"/>
  <c r="L28" i="53"/>
  <c r="J28" i="53"/>
  <c r="L21" i="50"/>
  <c r="M21" i="50"/>
  <c r="K21" i="50"/>
  <c r="N21" i="50" s="1"/>
  <c r="J24" i="53"/>
  <c r="M24" i="53"/>
  <c r="L24" i="53"/>
  <c r="K9" i="86" l="1"/>
  <c r="L10" i="99"/>
  <c r="L9" i="102" l="1"/>
  <c r="K9" i="102"/>
  <c r="I9" i="102"/>
  <c r="L10" i="102"/>
  <c r="K10" i="102"/>
  <c r="J10" i="102"/>
  <c r="H10" i="102"/>
  <c r="K16" i="86" l="1"/>
  <c r="L11" i="102" l="1"/>
  <c r="K11" i="102"/>
  <c r="J11" i="102"/>
  <c r="I11" i="102"/>
  <c r="K12" i="102"/>
  <c r="L12" i="102"/>
  <c r="J12" i="102"/>
  <c r="H12" i="102"/>
  <c r="L16" i="86"/>
  <c r="M16" i="86"/>
  <c r="N16" i="86"/>
  <c r="N10" i="99"/>
  <c r="M10" i="99"/>
  <c r="K10" i="99"/>
  <c r="N13" i="86" l="1"/>
  <c r="M13" i="86"/>
  <c r="K13" i="86"/>
  <c r="J13" i="86"/>
  <c r="M15" i="86"/>
  <c r="K14" i="102"/>
  <c r="H14" i="102"/>
  <c r="J14" i="102"/>
  <c r="L14" i="102"/>
  <c r="L13" i="102"/>
  <c r="K13" i="102"/>
  <c r="I13" i="102"/>
  <c r="J13" i="102"/>
  <c r="L20" i="86"/>
  <c r="K20" i="86"/>
  <c r="M20" i="86"/>
  <c r="N20" i="86"/>
  <c r="G16" i="102"/>
  <c r="K16" i="102" l="1"/>
  <c r="J16" i="102"/>
  <c r="H16" i="102"/>
  <c r="L16" i="102"/>
  <c r="L24" i="86"/>
  <c r="K24" i="86"/>
  <c r="N24" i="86"/>
  <c r="M24" i="86"/>
  <c r="L15" i="102"/>
  <c r="I15" i="102"/>
  <c r="K15" i="102"/>
  <c r="J15" i="102"/>
  <c r="N21" i="86" l="1"/>
  <c r="M21" i="86"/>
  <c r="K21" i="86"/>
  <c r="M23" i="86"/>
  <c r="J23" i="86"/>
  <c r="K23" i="86"/>
  <c r="L14" i="99" l="1"/>
  <c r="K14" i="99"/>
  <c r="N14" i="99"/>
  <c r="J14" i="99"/>
  <c r="M14" i="99"/>
  <c r="J9" i="102"/>
  <c r="J9" i="86"/>
  <c r="N22" i="99" l="1"/>
  <c r="M22" i="99"/>
  <c r="L22" i="99"/>
  <c r="K22" i="99"/>
  <c r="K18" i="99"/>
  <c r="J18" i="99"/>
  <c r="L18" i="99"/>
  <c r="N18" i="99"/>
  <c r="M18" i="99"/>
  <c r="J21" i="86" l="1"/>
</calcChain>
</file>

<file path=xl/sharedStrings.xml><?xml version="1.0" encoding="utf-8"?>
<sst xmlns="http://schemas.openxmlformats.org/spreadsheetml/2006/main" count="591" uniqueCount="257">
  <si>
    <t>COSCO SHIPPING LINES (VIETNAM)</t>
  </si>
  <si>
    <t>CLICK HERE</t>
  </si>
  <si>
    <t>AUSTRALIA (FREMANTLE,ADELAIDE, SYDNEY,MELBOURNE,BRISBANE) VIA SIN</t>
  </si>
  <si>
    <t>AUSTRALIA (FREMANTLE,ADELAIDE, SYDNEY,MELBOURNE,BRISBANE) VIA PKL</t>
  </si>
  <si>
    <t>NEW ZEALAND VIA SINGAPORE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</si>
  <si>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</si>
  <si>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</si>
  <si>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</si>
  <si>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</si>
  <si>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RED SEA SERVICE VIA SINGAPORE</t>
  </si>
  <si>
    <t>BACK TO MENU</t>
  </si>
  <si>
    <t xml:space="preserve"> (HODEIDAH, ADEN via JEDDAH by FEEDER)</t>
  </si>
  <si>
    <t>ETA</t>
  </si>
  <si>
    <t>INTENDED</t>
  </si>
  <si>
    <t>HIEP PHUOC</t>
  </si>
  <si>
    <t>CAT LAI</t>
  </si>
  <si>
    <t>SIN</t>
  </si>
  <si>
    <t xml:space="preserve">CONNECTING VESSEL </t>
  </si>
  <si>
    <t>DJIBOUTI</t>
  </si>
  <si>
    <t>JEDDAH</t>
  </si>
  <si>
    <t>SOKHNA</t>
  </si>
  <si>
    <t>AQABA</t>
  </si>
  <si>
    <t>PORT SUDAN
(via Jeddah)</t>
  </si>
  <si>
    <t>SUN</t>
  </si>
  <si>
    <t>MON</t>
  </si>
  <si>
    <t xml:space="preserve">ABOVE SAILING SCHEDULE IS SUBJECT TO CHANGE WITH /WITHOUT PRIOR NOTICE </t>
  </si>
  <si>
    <t>Remarks for closing time:</t>
  </si>
  <si>
    <t xml:space="preserve">08:00 AM SAT in CAT LAI (SUN Feeder) </t>
  </si>
  <si>
    <t>07:00 AM SUN in CAT LAI</t>
  </si>
  <si>
    <t xml:space="preserve">PERSIAN GULF SERVICES </t>
  </si>
  <si>
    <t>VIA DAMMAM + 14DAYS TO RIYADH</t>
  </si>
  <si>
    <t>FEEDER  (QVS)</t>
  </si>
  <si>
    <t>ETD
HO CHI MINH</t>
  </si>
  <si>
    <t>CONNECTING VESSEL</t>
  </si>
  <si>
    <t>SOHAR</t>
  </si>
  <si>
    <t>JEBEL ALI</t>
  </si>
  <si>
    <t>HAMAD</t>
  </si>
  <si>
    <t>ABU DHABI</t>
  </si>
  <si>
    <t>DAMMAM</t>
  </si>
  <si>
    <t>JUBAIL</t>
  </si>
  <si>
    <t>(DUBAI)</t>
  </si>
  <si>
    <t>(KHALIFA PORT)</t>
  </si>
  <si>
    <t>-</t>
  </si>
  <si>
    <t>T/S PORT KELANG</t>
  </si>
  <si>
    <t>Via JEA</t>
  </si>
  <si>
    <t>PKG</t>
  </si>
  <si>
    <t>Umm Qasr 
North Port, Iraq</t>
  </si>
  <si>
    <t xml:space="preserve"> AUSTRALIA VIA SINGAPORE</t>
  </si>
  <si>
    <t>BRISBANE</t>
  </si>
  <si>
    <t>SYDNEY</t>
  </si>
  <si>
    <t>FREMANTLE</t>
  </si>
  <si>
    <t>MELBOURNE</t>
  </si>
  <si>
    <t>ADELAIDE</t>
  </si>
  <si>
    <t>FEEDER</t>
  </si>
  <si>
    <t xml:space="preserve">VOYAGE </t>
  </si>
  <si>
    <t>PKG(W)</t>
  </si>
  <si>
    <t xml:space="preserve">ADELAIDE
</t>
  </si>
  <si>
    <t>08:00 AM SAT in CAT LAI</t>
  </si>
  <si>
    <t xml:space="preserve"> NEW ZEALAND VIA SINGAPORE</t>
  </si>
  <si>
    <t>AUCKLAND</t>
  </si>
  <si>
    <t>LYTTELTON</t>
  </si>
  <si>
    <t>WELLINGTON</t>
  </si>
  <si>
    <t>NAPIER</t>
  </si>
  <si>
    <t>TAURANGA</t>
  </si>
  <si>
    <t xml:space="preserve">ETA </t>
  </si>
  <si>
    <t>BAHRAIN</t>
  </si>
  <si>
    <t>VIA JEBEL ALI TO SHARJAH/ AJMAN/ KUWAIT (SHUWAIKH/ SHUAIBA)/ UMM QASR</t>
  </si>
  <si>
    <t>RED SEA &amp; PERSIAN GULF SERVICE</t>
  </si>
  <si>
    <t>AUSTRALIA SERVICE</t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</si>
  <si>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</si>
  <si>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</si>
  <si>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t>RES1</t>
  </si>
  <si>
    <t>RES2</t>
  </si>
  <si>
    <t>MEX2</t>
  </si>
  <si>
    <t>MEX4</t>
  </si>
  <si>
    <t>MEX</t>
  </si>
  <si>
    <t>AAA1</t>
  </si>
  <si>
    <t>AAA2</t>
  </si>
  <si>
    <t>ASAL</t>
  </si>
  <si>
    <t>NZS</t>
  </si>
  <si>
    <t>JEBEL ALI , Umm Qasr North Port, Iraq via PKL</t>
  </si>
  <si>
    <t>PERSIAN GULF (JEBEL ALI , Umm Qasr North Port, Iraq) via PKL</t>
  </si>
  <si>
    <t>PERSIAN GULF (JEBEL ALI, DAMMAM, JUBAIL, SHARJAH, HAMAD, SOHAR, ABU DHABI, KUWAIT, AJMAN, BAHRAIN, UMM QASRR) VIA SINGAPORE</t>
  </si>
  <si>
    <t>RED SEA (DJIBOUTI, JEDDAH, SOKHNA, AQABA, PORT SUDAN) VIA SINGAPORE</t>
  </si>
  <si>
    <t>SANTA LOUKIA</t>
  </si>
  <si>
    <t>SAT</t>
  </si>
  <si>
    <t>T/S SIN</t>
  </si>
  <si>
    <t xml:space="preserve">T/S PKL </t>
  </si>
  <si>
    <t>MEX5</t>
  </si>
  <si>
    <t>20:00 FRI in TCHP // 02:00 AM FRI in CAT LAI // 20:00 PM THU in TRANSIMEX, TANAMEXCO (don’t accept ICD PHUOCLONG /BINHDUONG)</t>
  </si>
  <si>
    <t>BLANK SAILING</t>
  </si>
  <si>
    <t>ASAX</t>
  </si>
  <si>
    <t>Lae – Port Moresby – Townsville – Darwin</t>
  </si>
  <si>
    <t>INTENT CONNECTION VESSEL</t>
  </si>
  <si>
    <t>LAE</t>
  </si>
  <si>
    <t>PORT MORESBY</t>
  </si>
  <si>
    <t>TOWNSVILLE</t>
  </si>
  <si>
    <t>DARWIN</t>
  </si>
  <si>
    <t>WED</t>
  </si>
  <si>
    <t>LAE01</t>
  </si>
  <si>
    <t>MTK01</t>
  </si>
  <si>
    <t>TSV01</t>
  </si>
  <si>
    <t>DRW01</t>
  </si>
  <si>
    <t xml:space="preserve">HKG01 : HIT </t>
  </si>
  <si>
    <t>CLOSING TIME :</t>
  </si>
  <si>
    <t>CAT LAI :</t>
  </si>
  <si>
    <t>LAE01: Lae Wharf</t>
  </si>
  <si>
    <t>MTK01: Motukea Int'l Terminal Ltd (MIT)</t>
  </si>
  <si>
    <t>TSV01: Townsville Stevedoring &amp; Terminal</t>
  </si>
  <si>
    <t>DRW01: Linx Cargo Care Group</t>
  </si>
  <si>
    <t>AUSTRALIA PACIFIC SERVICE (LAE, PORT MORESBY, TOWNSVILLE, DARWIN) VIA HKG</t>
  </si>
  <si>
    <t>GREEN HORIZON</t>
  </si>
  <si>
    <t>SEASPAN NEW DELHI</t>
  </si>
  <si>
    <t>VENETIA</t>
  </si>
  <si>
    <t>CAPE FAWLEY</t>
  </si>
  <si>
    <t>OOCL TEXAS</t>
  </si>
  <si>
    <t>CAP</t>
  </si>
  <si>
    <t>115S</t>
  </si>
  <si>
    <t>KOTA LARIS</t>
  </si>
  <si>
    <t>062S</t>
  </si>
  <si>
    <t>NAVIOS DOMINO</t>
  </si>
  <si>
    <t>182S</t>
  </si>
  <si>
    <t>063S</t>
  </si>
  <si>
    <t>060S</t>
  </si>
  <si>
    <t>2045S</t>
  </si>
  <si>
    <t>186S</t>
  </si>
  <si>
    <t>057S</t>
  </si>
  <si>
    <t>2047S</t>
  </si>
  <si>
    <t xml:space="preserve"> AUSTRALIA VIA PORT KELANG (TEMPORARILY STOP)</t>
  </si>
  <si>
    <t>FEEDER  (HPX2)</t>
  </si>
  <si>
    <t>SINAR SUNDA</t>
  </si>
  <si>
    <t>COSCO ISTANBUL</t>
  </si>
  <si>
    <t>CMA CGM MARLIN</t>
  </si>
  <si>
    <t>SAN LORENZO</t>
  </si>
  <si>
    <t>OOCL PANAMA</t>
  </si>
  <si>
    <t>TIANJIN BRIDGE</t>
  </si>
  <si>
    <t>OOCL CHICAGO</t>
  </si>
  <si>
    <t>COSCO ROTTERDAM</t>
  </si>
  <si>
    <t>COSCO ADEN</t>
  </si>
  <si>
    <t>OOCL HOUSTON</t>
  </si>
  <si>
    <t>164S</t>
  </si>
  <si>
    <t>EVER LIVELY</t>
  </si>
  <si>
    <t>FEEDER  (CVX1)</t>
  </si>
  <si>
    <t>JT GLORY</t>
  </si>
  <si>
    <t>MIYUNHE</t>
  </si>
  <si>
    <t>CMA CGM ALASKA</t>
  </si>
  <si>
    <t>PIYA BHUM</t>
  </si>
  <si>
    <t>HANSA FREYBURG</t>
  </si>
  <si>
    <t>112S</t>
  </si>
  <si>
    <t>OOCL TAIPEI</t>
  </si>
  <si>
    <t>078S</t>
  </si>
  <si>
    <t>SEATTLE C</t>
  </si>
  <si>
    <t>022E</t>
  </si>
  <si>
    <t>VESSEL  (AWES)</t>
  </si>
  <si>
    <t>COSCO PIRAEUS</t>
  </si>
  <si>
    <t>058E</t>
  </si>
  <si>
    <t>CAI MEP</t>
  </si>
  <si>
    <t>MUNDRA</t>
  </si>
  <si>
    <t>SPRINTER</t>
  </si>
  <si>
    <t>046W</t>
  </si>
  <si>
    <t>T/S MUNDRA</t>
  </si>
  <si>
    <t>KHALIFA</t>
  </si>
  <si>
    <t>AGI2-W</t>
  </si>
  <si>
    <t xml:space="preserve">VIA JEBEL ALI TO AJMAN 											</t>
  </si>
  <si>
    <t xml:space="preserve">VIA KHALIFA TO SHUAIBA /SHUWAIKH /RIYADH /UMM QASR NORTH PORT 											</t>
  </si>
  <si>
    <t>(ABU DHABI)</t>
  </si>
  <si>
    <t>SHARJAH</t>
  </si>
  <si>
    <t>Remarks :</t>
  </si>
  <si>
    <t>CY CUT OFF (CAT LAI GIANG NAM/ TANAMEXCO/ SOWATCO/ TRANSIMEX/ PHUC LONG/ PHUOC LONG/ DONG NAI/ BINH DUONG/ SOTRANS/ TAN CANG LONG BINH )</t>
  </si>
  <si>
    <t>01:00am THU</t>
  </si>
  <si>
    <t>CY CUT OFF TCTT (CMP06)</t>
  </si>
  <si>
    <t>01:00am FRI</t>
  </si>
  <si>
    <t xml:space="preserve">S/I CUT OFF </t>
  </si>
  <si>
    <t>09:00am WED</t>
  </si>
  <si>
    <t>ETD</t>
  </si>
  <si>
    <t>ETA HKG (Hongkong)</t>
  </si>
  <si>
    <t>ETD T/S HKG (Hongkong)</t>
  </si>
  <si>
    <t>11:59 TUESDAY</t>
  </si>
  <si>
    <t>CMA CGM THALASSA</t>
  </si>
  <si>
    <t>COSCO SHIPPING PLANET</t>
  </si>
  <si>
    <t>062W</t>
  </si>
  <si>
    <t>165S</t>
  </si>
  <si>
    <t>KOTA LEMBAH</t>
  </si>
  <si>
    <t>012S</t>
  </si>
  <si>
    <t>ESL WINNER</t>
  </si>
  <si>
    <t>PERSIAN GULF SERVICES (TEMPORARILY STOP)</t>
  </si>
  <si>
    <t>AN HAI</t>
  </si>
  <si>
    <t>163S</t>
  </si>
  <si>
    <t>013S</t>
  </si>
  <si>
    <t>014S</t>
  </si>
  <si>
    <t>255S</t>
  </si>
  <si>
    <t>121S</t>
  </si>
  <si>
    <t>256S</t>
  </si>
  <si>
    <t>122S</t>
  </si>
  <si>
    <t>120S</t>
  </si>
  <si>
    <t>CMA CGM NEVADA</t>
  </si>
  <si>
    <t>0MDAJW1MA</t>
  </si>
  <si>
    <t>CMA CGM RODOLPHE</t>
  </si>
  <si>
    <t>0MDANW1MA</t>
  </si>
  <si>
    <t>APL FULLERTON</t>
  </si>
  <si>
    <t>0MDAPW1MA</t>
  </si>
  <si>
    <t>0MDARW1MA</t>
  </si>
  <si>
    <t>0MDATW1MA</t>
  </si>
  <si>
    <t>075W</t>
  </si>
  <si>
    <t>CSCL GLOBE</t>
  </si>
  <si>
    <t>CSCL MERCURY</t>
  </si>
  <si>
    <t>092W</t>
  </si>
  <si>
    <t>034W</t>
  </si>
  <si>
    <t>CSCL URANUS</t>
  </si>
  <si>
    <t>098W</t>
  </si>
  <si>
    <t>071S</t>
  </si>
  <si>
    <t>209S</t>
  </si>
  <si>
    <t>314S</t>
  </si>
  <si>
    <t>COSCO VALENCIA</t>
  </si>
  <si>
    <t>073S</t>
  </si>
  <si>
    <t>ANL WANGARATTA</t>
  </si>
  <si>
    <t>SINGAPORE</t>
  </si>
  <si>
    <t>177S</t>
  </si>
  <si>
    <t>EXPRESS BLACK SEA</t>
  </si>
  <si>
    <t>047S</t>
  </si>
  <si>
    <t>113S</t>
  </si>
  <si>
    <t>178S</t>
  </si>
  <si>
    <t>197S</t>
  </si>
  <si>
    <t>KOTA LUMAYAN</t>
  </si>
  <si>
    <t>169S</t>
  </si>
  <si>
    <t>OOCL YOKOHAMA</t>
  </si>
  <si>
    <t>191S</t>
  </si>
  <si>
    <t>100S</t>
  </si>
  <si>
    <t>KOTA LAMBAI</t>
  </si>
  <si>
    <t>167S</t>
  </si>
  <si>
    <t>233</t>
  </si>
  <si>
    <t>228</t>
  </si>
  <si>
    <t>CMA CGM PERTH</t>
  </si>
  <si>
    <t>773</t>
  </si>
  <si>
    <t>COSCO HAMBURG</t>
  </si>
  <si>
    <t>274S</t>
  </si>
  <si>
    <t>189</t>
  </si>
  <si>
    <t>BIG LILLY</t>
  </si>
  <si>
    <t>017S</t>
  </si>
  <si>
    <t>018S</t>
  </si>
  <si>
    <t>166S</t>
  </si>
  <si>
    <t>426N</t>
  </si>
  <si>
    <t>459N</t>
  </si>
  <si>
    <t>427N</t>
  </si>
  <si>
    <t>460N</t>
  </si>
  <si>
    <t>428N</t>
  </si>
  <si>
    <t>0210-061W</t>
  </si>
  <si>
    <t>EVER LUCID</t>
  </si>
  <si>
    <t>0227-071W</t>
  </si>
  <si>
    <t>EVER LIFTING</t>
  </si>
  <si>
    <t>0231-053W</t>
  </si>
  <si>
    <t>EVER STRONG</t>
  </si>
  <si>
    <t>0233-116W</t>
  </si>
  <si>
    <t>006S</t>
  </si>
  <si>
    <t>029S</t>
  </si>
  <si>
    <t>ETA XCT01 (Xiaochang Beach)</t>
  </si>
  <si>
    <t>China Australia Pacific Service (VIA HONG KONG/VIA XIAOCHANG BEACH)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</si>
</sst>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[$€-C07]\ #,##0"/>
    <numFmt numFmtId="165" formatCode="[$-409]d/mmm;@"/>
    <numFmt numFmtId="166" formatCode="[$-409]d\-mmm;@"/>
    <numFmt numFmtId="167" formatCode="&quot;Lilium V.&quot;#&quot;S&quot;"/>
    <numFmt numFmtId="168" formatCode="dd/mm"/>
    <numFmt numFmtId="169" formatCode="[$-F400]h:mm:ss\ AM/PM"/>
    <numFmt numFmtId="170" formatCode="_([$€-2]* #,##0.00_);_([$€-2]* \(#,##0.00\);_([$€-2]* &quot;-&quot;??_)"/>
    <numFmt numFmtId="171" formatCode="000#&quot;W&quot;"/>
    <numFmt numFmtId="172" formatCode="[$-14809]dd/mm/yyyy;@"/>
    <numFmt numFmtId="173" formatCode="0000&quot;S&quot;"/>
    <numFmt numFmtId="174" formatCode="_ * #,##0_ ;_ * \-#,##0_ ;_ * &quot;-&quot;_ ;_ @_ "/>
  </numFmts>
  <fonts count="116">
    <font>
      <sz val="12"/>
      <name val=".VnTime"/>
      <charset val="13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17"/>
      <name val="Arial"/>
      <family val="2"/>
    </font>
    <font>
      <u/>
      <sz val="7.5"/>
      <color indexed="12"/>
      <name val="Arial"/>
      <family val="2"/>
    </font>
    <font>
      <sz val="10"/>
      <color indexed="20"/>
      <name val="Arial"/>
      <family val="2"/>
    </font>
    <font>
      <sz val="12"/>
      <name val="Times New Roman"/>
      <family val="1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u/>
      <sz val="12"/>
      <color indexed="12"/>
      <name val="宋体"/>
      <charset val="134"/>
    </font>
    <font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 CE"/>
      <charset val="238"/>
    </font>
    <font>
      <sz val="11"/>
      <name val="바탕체"/>
      <family val="1"/>
      <charset val="129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2"/>
      <name val=".VnTime"/>
      <family val="2"/>
    </font>
    <font>
      <sz val="11"/>
      <name val="Arial"/>
      <family val="2"/>
    </font>
    <font>
      <b/>
      <sz val="11"/>
      <color indexed="10"/>
      <name val="Arial"/>
      <family val="2"/>
    </font>
    <font>
      <b/>
      <u/>
      <sz val="11"/>
      <color indexed="12"/>
      <name val="Arial"/>
      <family val="2"/>
    </font>
    <font>
      <b/>
      <sz val="11"/>
      <name val="Arial"/>
      <family val="2"/>
    </font>
    <font>
      <b/>
      <sz val="14"/>
      <color rgb="FF0000FF"/>
      <name val="Arial"/>
      <family val="2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  <font>
      <sz val="14"/>
      <color indexed="10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  <font>
      <b/>
      <u/>
      <sz val="14"/>
      <color indexed="8"/>
      <name val="Arial"/>
      <family val="2"/>
    </font>
    <font>
      <i/>
      <u/>
      <sz val="14"/>
      <color indexed="8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b/>
      <sz val="14"/>
      <color indexed="17"/>
      <name val="Arial"/>
      <family val="2"/>
    </font>
    <font>
      <b/>
      <sz val="26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FF6600"/>
      <name val="Arial"/>
      <family val="2"/>
    </font>
    <font>
      <b/>
      <sz val="11"/>
      <color theme="9" tint="-0.249977111117893"/>
      <name val="Arial"/>
      <family val="2"/>
    </font>
    <font>
      <b/>
      <sz val="11"/>
      <color indexed="17"/>
      <name val="Arial"/>
      <family val="2"/>
    </font>
    <font>
      <b/>
      <sz val="11"/>
      <color indexed="12"/>
      <name val="Arial"/>
      <family val="2"/>
    </font>
    <font>
      <b/>
      <sz val="11"/>
      <color rgb="FF7030A0"/>
      <name val="Arial"/>
      <family val="2"/>
    </font>
    <font>
      <b/>
      <sz val="11"/>
      <color rgb="FFFF0066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indexed="40"/>
      <name val="Arial"/>
      <family val="2"/>
    </font>
    <font>
      <i/>
      <sz val="11"/>
      <color indexed="12"/>
      <name val="Arial"/>
      <family val="2"/>
    </font>
    <font>
      <b/>
      <sz val="11"/>
      <color indexed="6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60"/>
      <name val="Arial"/>
      <family val="2"/>
    </font>
    <font>
      <b/>
      <i/>
      <sz val="11"/>
      <color theme="9" tint="-0.499984740745262"/>
      <name val="Arial"/>
      <family val="2"/>
    </font>
    <font>
      <b/>
      <sz val="11"/>
      <color indexed="16"/>
      <name val="Arial"/>
      <family val="2"/>
    </font>
    <font>
      <b/>
      <u/>
      <sz val="11"/>
      <color indexed="8"/>
      <name val="Arial"/>
      <family val="2"/>
    </font>
    <font>
      <i/>
      <sz val="11"/>
      <color indexed="16"/>
      <name val="Arial"/>
      <family val="2"/>
    </font>
    <font>
      <i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sz val="11"/>
      <color rgb="FF0070C0"/>
      <name val="Arial"/>
      <family val="2"/>
    </font>
    <font>
      <b/>
      <sz val="11"/>
      <color indexed="61"/>
      <name val="Arial"/>
      <family val="2"/>
    </font>
    <font>
      <b/>
      <sz val="11"/>
      <color rgb="FF0000FF"/>
      <name val="Arial"/>
      <family val="2"/>
    </font>
    <font>
      <b/>
      <sz val="11"/>
      <color indexed="62"/>
      <name val="Arial"/>
      <family val="2"/>
    </font>
    <font>
      <b/>
      <sz val="11"/>
      <color theme="6" tint="-0.499984740745262"/>
      <name val="Arial"/>
      <family val="2"/>
    </font>
    <font>
      <b/>
      <sz val="11"/>
      <color indexed="14"/>
      <name val="Arial"/>
      <family val="2"/>
    </font>
    <font>
      <i/>
      <u/>
      <sz val="11"/>
      <color indexed="10"/>
      <name val="Arial"/>
      <family val="2"/>
    </font>
    <font>
      <sz val="11"/>
      <color indexed="12"/>
      <name val="Arial"/>
      <family val="2"/>
    </font>
    <font>
      <b/>
      <u/>
      <sz val="11"/>
      <color indexed="11"/>
      <name val="Arial"/>
      <family val="2"/>
    </font>
    <font>
      <b/>
      <u/>
      <sz val="11"/>
      <color indexed="17"/>
      <name val="Arial"/>
      <family val="2"/>
    </font>
    <font>
      <b/>
      <sz val="11"/>
      <color rgb="FF006600"/>
      <name val="Arial"/>
      <family val="2"/>
    </font>
    <font>
      <b/>
      <sz val="11"/>
      <color indexed="48"/>
      <name val="Arial"/>
      <family val="2"/>
    </font>
    <font>
      <b/>
      <u/>
      <sz val="11"/>
      <color rgb="FF00B050"/>
      <name val="Arial"/>
      <family val="2"/>
    </font>
    <font>
      <b/>
      <u/>
      <sz val="14"/>
      <color rgb="FF0000FF"/>
      <name val="Arial"/>
      <family val="2"/>
    </font>
    <font>
      <b/>
      <sz val="11"/>
      <color rgb="FF009900"/>
      <name val="Arial"/>
      <family val="2"/>
    </font>
    <font>
      <b/>
      <sz val="14"/>
      <color rgb="FFFF0000"/>
      <name val="Arial"/>
      <family val="2"/>
    </font>
    <font>
      <b/>
      <i/>
      <sz val="11"/>
      <color rgb="FF0000FF"/>
      <name val="Arial"/>
      <family val="2"/>
    </font>
    <font>
      <b/>
      <i/>
      <sz val="11"/>
      <name val="Arial"/>
      <family val="2"/>
    </font>
    <font>
      <b/>
      <sz val="11"/>
      <color theme="7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12"/>
      <name val="Arial"/>
      <family val="2"/>
    </font>
    <font>
      <i/>
      <sz val="12"/>
      <color indexed="60"/>
      <name val="Arial"/>
      <family val="2"/>
    </font>
    <font>
      <b/>
      <sz val="12"/>
      <color indexed="8"/>
      <name val="Arial"/>
      <family val="2"/>
    </font>
    <font>
      <sz val="10"/>
      <name val="VNI-Times"/>
    </font>
    <font>
      <b/>
      <u/>
      <sz val="12"/>
      <color indexed="12"/>
      <name val="Arial"/>
      <family val="2"/>
    </font>
    <font>
      <sz val="12"/>
      <color indexed="8"/>
      <name val="Arial"/>
      <family val="2"/>
    </font>
    <font>
      <b/>
      <sz val="11"/>
      <color theme="9" tint="-0.499984740745262"/>
      <name val="Arial"/>
      <family val="2"/>
    </font>
    <font>
      <sz val="12"/>
      <name val="宋体"/>
      <family val="3"/>
      <charset val="134"/>
    </font>
    <font>
      <sz val="12"/>
      <name val="바탕체"/>
      <family val="1"/>
      <charset val="129"/>
    </font>
    <font>
      <sz val="11"/>
      <color theme="1"/>
      <name val="Calibri"/>
      <family val="3"/>
      <charset val="129"/>
      <scheme val="minor"/>
    </font>
    <font>
      <b/>
      <sz val="12"/>
      <color theme="1"/>
      <name val="Arial"/>
      <family val="2"/>
    </font>
    <font>
      <b/>
      <sz val="11"/>
      <color rgb="FF00B050"/>
      <name val="Arial"/>
      <family val="2"/>
    </font>
    <font>
      <b/>
      <sz val="12"/>
      <color rgb="FF0000FF"/>
      <name val=".VnTime"/>
      <family val="2"/>
    </font>
    <font>
      <b/>
      <u/>
      <sz val="12"/>
      <color indexed="8"/>
      <name val="Palatino Linotype"/>
      <family val="1"/>
    </font>
    <font>
      <b/>
      <sz val="10"/>
      <color indexed="10"/>
      <name val="Palatino Linotype"/>
      <family val="1"/>
    </font>
    <font>
      <sz val="10"/>
      <name val="Palatino Linotype"/>
      <family val="1"/>
    </font>
    <font>
      <b/>
      <sz val="11.5"/>
      <color rgb="FFFF0000"/>
      <name val="Palatino Linotype"/>
      <family val="1"/>
    </font>
    <font>
      <sz val="12"/>
      <name val="Palatino Linotype"/>
      <family val="1"/>
    </font>
    <font>
      <b/>
      <sz val="12"/>
      <color indexed="10"/>
      <name val="Palatino Linotype"/>
      <family val="1"/>
    </font>
    <font>
      <b/>
      <sz val="12"/>
      <color rgb="FFFF0000"/>
      <name val="Palatino Linotype"/>
      <family val="1"/>
    </font>
  </fonts>
  <fills count="45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indexed="65"/>
        <bgColor rgb="FFFF0000"/>
      </patternFill>
    </fill>
    <fill>
      <patternFill patternType="solid">
        <fgColor indexed="9"/>
        <bgColor theme="0"/>
      </patternFill>
    </fill>
    <fill>
      <patternFill patternType="solid">
        <fgColor theme="0"/>
        <bgColor theme="0"/>
      </patternFill>
    </fill>
    <fill>
      <patternFill patternType="solid">
        <fgColor indexed="65"/>
        <bgColor rgb="FF000000"/>
      </patternFill>
    </fill>
    <fill>
      <patternFill patternType="lightGray">
        <bgColor indexed="9"/>
      </patternFill>
    </fill>
    <fill>
      <patternFill patternType="lightGray"/>
    </fill>
    <fill>
      <patternFill patternType="lightGray">
        <bgColor rgb="FFFFFF00"/>
      </patternFill>
    </fill>
    <fill>
      <patternFill patternType="lightGray">
        <bgColor theme="0"/>
      </patternFill>
    </fill>
    <fill>
      <patternFill patternType="lightGray">
        <fgColor rgb="FFFF0000"/>
      </patternFill>
    </fill>
    <fill>
      <patternFill patternType="lightUp"/>
    </fill>
    <fill>
      <patternFill patternType="lightUp">
        <bgColor indexed="9"/>
      </patternFill>
    </fill>
    <fill>
      <patternFill patternType="lightUp">
        <bgColor theme="0"/>
      </patternFill>
    </fill>
    <fill>
      <patternFill patternType="gray0625">
        <bgColor indexed="9"/>
      </patternFill>
    </fill>
  </fills>
  <borders count="34">
    <border>
      <left/>
      <right/>
      <top/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rgb="FFFF0000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</borders>
  <cellStyleXfs count="162">
    <xf numFmtId="0" fontId="0" fillId="0" borderId="0"/>
    <xf numFmtId="165" fontId="6" fillId="0" borderId="0"/>
    <xf numFmtId="0" fontId="5" fillId="1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7" fillId="9" borderId="0" applyNumberFormat="0" applyBorder="0" applyAlignment="0" applyProtection="0"/>
    <xf numFmtId="0" fontId="6" fillId="0" borderId="0"/>
    <xf numFmtId="0" fontId="12" fillId="17" borderId="0" applyNumberFormat="0" applyBorder="0" applyAlignment="0" applyProtection="0">
      <alignment vertical="center"/>
    </xf>
    <xf numFmtId="0" fontId="11" fillId="16" borderId="3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5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6" fillId="0" borderId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2" fillId="0" borderId="0"/>
    <xf numFmtId="0" fontId="6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15" fillId="0" borderId="0"/>
    <xf numFmtId="0" fontId="2" fillId="0" borderId="0"/>
    <xf numFmtId="0" fontId="7" fillId="9" borderId="0" applyNumberFormat="0" applyBorder="0" applyAlignment="0" applyProtection="0"/>
    <xf numFmtId="164" fontId="15" fillId="0" borderId="0"/>
    <xf numFmtId="164" fontId="16" fillId="0" borderId="0"/>
    <xf numFmtId="164" fontId="17" fillId="0" borderId="0"/>
    <xf numFmtId="0" fontId="18" fillId="0" borderId="0"/>
    <xf numFmtId="0" fontId="10" fillId="0" borderId="0"/>
    <xf numFmtId="0" fontId="19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9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/>
    <xf numFmtId="0" fontId="25" fillId="28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5" fillId="30" borderId="11" applyNumberFormat="0" applyFon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12" borderId="3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99" fillId="0" borderId="0"/>
    <xf numFmtId="0" fontId="2" fillId="0" borderId="0"/>
    <xf numFmtId="0" fontId="6" fillId="0" borderId="0"/>
    <xf numFmtId="165" fontId="1" fillId="0" borderId="0"/>
    <xf numFmtId="173" fontId="6" fillId="0" borderId="0"/>
    <xf numFmtId="173" fontId="6" fillId="0" borderId="0"/>
    <xf numFmtId="0" fontId="1" fillId="0" borderId="0"/>
    <xf numFmtId="0" fontId="6" fillId="0" borderId="0"/>
    <xf numFmtId="0" fontId="6" fillId="0" borderId="0"/>
    <xf numFmtId="164" fontId="15" fillId="0" borderId="0"/>
    <xf numFmtId="164" fontId="15" fillId="0" borderId="0"/>
    <xf numFmtId="0" fontId="6" fillId="0" borderId="0"/>
    <xf numFmtId="0" fontId="6" fillId="0" borderId="0"/>
    <xf numFmtId="172" fontId="6" fillId="0" borderId="0"/>
    <xf numFmtId="0" fontId="1" fillId="0" borderId="0"/>
    <xf numFmtId="174" fontId="1" fillId="0" borderId="0" applyFont="0" applyFill="0" applyBorder="0" applyAlignment="0" applyProtection="0"/>
    <xf numFmtId="0" fontId="105" fillId="0" borderId="0">
      <alignment vertical="center"/>
    </xf>
    <xf numFmtId="174" fontId="104" fillId="0" borderId="0" applyFont="0" applyFill="0" applyBorder="0" applyAlignment="0" applyProtection="0"/>
    <xf numFmtId="174" fontId="104" fillId="0" borderId="0" applyFont="0" applyFill="0" applyBorder="0" applyAlignment="0" applyProtection="0"/>
    <xf numFmtId="0" fontId="104" fillId="0" borderId="0"/>
    <xf numFmtId="0" fontId="104" fillId="0" borderId="0"/>
    <xf numFmtId="0" fontId="103" fillId="0" borderId="0"/>
    <xf numFmtId="0" fontId="103" fillId="0" borderId="0"/>
    <xf numFmtId="0" fontId="103" fillId="0" borderId="0"/>
  </cellStyleXfs>
  <cellXfs count="748">
    <xf numFmtId="0" fontId="0" fillId="0" borderId="0" xfId="0"/>
    <xf numFmtId="0" fontId="37" fillId="0" borderId="0" xfId="49" applyFont="1" applyAlignment="1">
      <alignment vertical="center"/>
    </xf>
    <xf numFmtId="0" fontId="38" fillId="0" borderId="0" xfId="45" applyFont="1" applyAlignment="1">
      <alignment vertical="center"/>
    </xf>
    <xf numFmtId="16" fontId="39" fillId="0" borderId="0" xfId="51" applyNumberFormat="1" applyFont="1" applyAlignment="1">
      <alignment horizontal="center" vertical="center"/>
    </xf>
    <xf numFmtId="0" fontId="40" fillId="0" borderId="0" xfId="45" applyFont="1"/>
    <xf numFmtId="0" fontId="39" fillId="0" borderId="0" xfId="49" applyFont="1" applyAlignment="1">
      <alignment horizontal="left" vertical="center"/>
    </xf>
    <xf numFmtId="0" fontId="38" fillId="0" borderId="0" xfId="0" applyFont="1"/>
    <xf numFmtId="0" fontId="38" fillId="0" borderId="0" xfId="49" applyFont="1" applyAlignment="1">
      <alignment vertical="center"/>
    </xf>
    <xf numFmtId="0" fontId="40" fillId="0" borderId="0" xfId="45" applyFont="1" applyAlignment="1">
      <alignment vertical="center"/>
    </xf>
    <xf numFmtId="0" fontId="38" fillId="0" borderId="0" xfId="51" applyFont="1" applyAlignment="1">
      <alignment vertical="center"/>
    </xf>
    <xf numFmtId="0" fontId="41" fillId="0" borderId="0" xfId="47" applyFont="1" applyAlignment="1">
      <alignment horizontal="center"/>
    </xf>
    <xf numFmtId="0" fontId="42" fillId="0" borderId="0" xfId="47" applyFont="1"/>
    <xf numFmtId="166" fontId="41" fillId="0" borderId="0" xfId="46" applyNumberFormat="1" applyFont="1" applyAlignment="1">
      <alignment horizontal="center"/>
    </xf>
    <xf numFmtId="0" fontId="42" fillId="0" borderId="0" xfId="46" applyFont="1"/>
    <xf numFmtId="0" fontId="41" fillId="0" borderId="0" xfId="46" applyFont="1" applyAlignment="1">
      <alignment horizontal="centerContinuous"/>
    </xf>
    <xf numFmtId="0" fontId="41" fillId="0" borderId="0" xfId="46" applyFont="1" applyAlignment="1">
      <alignment horizontal="center"/>
    </xf>
    <xf numFmtId="0" fontId="40" fillId="0" borderId="0" xfId="45" applyFont="1" applyAlignment="1">
      <alignment horizontal="center"/>
    </xf>
    <xf numFmtId="0" fontId="40" fillId="0" borderId="0" xfId="45" applyFont="1" applyAlignment="1">
      <alignment horizontal="right"/>
    </xf>
    <xf numFmtId="0" fontId="44" fillId="0" borderId="0" xfId="45" applyFont="1"/>
    <xf numFmtId="0" fontId="41" fillId="0" borderId="0" xfId="45" applyFont="1"/>
    <xf numFmtId="0" fontId="40" fillId="0" borderId="0" xfId="0" applyFont="1" applyAlignment="1">
      <alignment horizontal="right"/>
    </xf>
    <xf numFmtId="0" fontId="45" fillId="0" borderId="0" xfId="5" applyFont="1" applyFill="1" applyAlignment="1" applyProtection="1"/>
    <xf numFmtId="0" fontId="44" fillId="0" borderId="0" xfId="0" applyFont="1"/>
    <xf numFmtId="0" fontId="40" fillId="0" borderId="0" xfId="0" applyFont="1"/>
    <xf numFmtId="0" fontId="41" fillId="0" borderId="0" xfId="49" applyFont="1" applyAlignment="1">
      <alignment vertical="center"/>
    </xf>
    <xf numFmtId="0" fontId="46" fillId="0" borderId="0" xfId="0" applyFont="1"/>
    <xf numFmtId="0" fontId="47" fillId="0" borderId="0" xfId="0" applyFont="1"/>
    <xf numFmtId="0" fontId="48" fillId="0" borderId="0" xfId="51" applyFont="1" applyAlignment="1">
      <alignment vertical="center"/>
    </xf>
    <xf numFmtId="0" fontId="48" fillId="0" borderId="0" xfId="51" applyFont="1" applyAlignment="1">
      <alignment horizontal="right" vertical="center"/>
    </xf>
    <xf numFmtId="1" fontId="49" fillId="0" borderId="0" xfId="51" applyNumberFormat="1" applyFont="1" applyAlignment="1">
      <alignment horizontal="left" vertical="center"/>
    </xf>
    <xf numFmtId="0" fontId="39" fillId="0" borderId="0" xfId="51" applyFont="1" applyAlignment="1">
      <alignment vertical="center"/>
    </xf>
    <xf numFmtId="0" fontId="44" fillId="0" borderId="0" xfId="51" applyFont="1" applyAlignment="1">
      <alignment vertical="center"/>
    </xf>
    <xf numFmtId="0" fontId="39" fillId="0" borderId="0" xfId="49" applyFont="1" applyAlignment="1">
      <alignment vertical="center"/>
    </xf>
    <xf numFmtId="0" fontId="48" fillId="0" borderId="0" xfId="49" applyFont="1" applyAlignment="1">
      <alignment vertical="center"/>
    </xf>
    <xf numFmtId="0" fontId="50" fillId="0" borderId="0" xfId="49" applyFont="1" applyAlignment="1">
      <alignment vertical="center"/>
    </xf>
    <xf numFmtId="0" fontId="39" fillId="0" borderId="0" xfId="49" applyFont="1" applyAlignment="1">
      <alignment horizontal="right" vertical="center"/>
    </xf>
    <xf numFmtId="1" fontId="40" fillId="0" borderId="0" xfId="51" applyNumberFormat="1" applyFont="1" applyAlignment="1">
      <alignment horizontal="left" vertical="center"/>
    </xf>
    <xf numFmtId="0" fontId="40" fillId="0" borderId="0" xfId="51" applyFont="1" applyAlignment="1">
      <alignment vertical="center"/>
    </xf>
    <xf numFmtId="16" fontId="51" fillId="0" borderId="0" xfId="45" applyNumberFormat="1" applyFont="1" applyAlignment="1">
      <alignment horizontal="center"/>
    </xf>
    <xf numFmtId="0" fontId="39" fillId="0" borderId="0" xfId="51" applyFont="1" applyAlignment="1">
      <alignment horizontal="right" vertical="center"/>
    </xf>
    <xf numFmtId="0" fontId="39" fillId="0" borderId="0" xfId="45" applyFont="1" applyAlignment="1">
      <alignment horizontal="left"/>
    </xf>
    <xf numFmtId="0" fontId="38" fillId="0" borderId="0" xfId="51" applyFont="1" applyAlignment="1">
      <alignment horizontal="left" vertical="center"/>
    </xf>
    <xf numFmtId="0" fontId="39" fillId="0" borderId="0" xfId="45" applyFont="1"/>
    <xf numFmtId="0" fontId="40" fillId="0" borderId="0" xfId="47" applyFont="1"/>
    <xf numFmtId="0" fontId="52" fillId="0" borderId="0" xfId="47" applyFont="1" applyAlignment="1">
      <alignment horizontal="center"/>
    </xf>
    <xf numFmtId="0" fontId="42" fillId="0" borderId="0" xfId="46" applyFont="1" applyAlignment="1">
      <alignment horizontal="centerContinuous"/>
    </xf>
    <xf numFmtId="0" fontId="41" fillId="0" borderId="0" xfId="45" applyFont="1" applyAlignment="1">
      <alignment horizontal="left"/>
    </xf>
    <xf numFmtId="0" fontId="36" fillId="4" borderId="0" xfId="51" applyFont="1" applyFill="1" applyAlignment="1">
      <alignment vertical="center"/>
    </xf>
    <xf numFmtId="0" fontId="33" fillId="0" borderId="0" xfId="46" applyFont="1"/>
    <xf numFmtId="0" fontId="33" fillId="0" borderId="0" xfId="46" applyFont="1" applyAlignment="1">
      <alignment horizontal="left"/>
    </xf>
    <xf numFmtId="166" fontId="63" fillId="0" borderId="0" xfId="0" applyNumberFormat="1" applyFont="1" applyAlignment="1">
      <alignment horizontal="center"/>
    </xf>
    <xf numFmtId="166" fontId="62" fillId="0" borderId="0" xfId="0" applyNumberFormat="1" applyFont="1" applyAlignment="1">
      <alignment horizontal="center"/>
    </xf>
    <xf numFmtId="167" fontId="36" fillId="3" borderId="0" xfId="46" applyNumberFormat="1" applyFont="1" applyFill="1" applyAlignment="1">
      <alignment horizontal="center" vertical="center"/>
    </xf>
    <xf numFmtId="0" fontId="33" fillId="0" borderId="0" xfId="45" applyFont="1" applyAlignment="1">
      <alignment vertical="center"/>
    </xf>
    <xf numFmtId="0" fontId="33" fillId="4" borderId="0" xfId="46" applyFont="1" applyFill="1"/>
    <xf numFmtId="0" fontId="33" fillId="4" borderId="0" xfId="45" applyFont="1" applyFill="1" applyAlignment="1">
      <alignment vertical="center"/>
    </xf>
    <xf numFmtId="0" fontId="60" fillId="4" borderId="0" xfId="45" applyFont="1" applyFill="1" applyAlignment="1">
      <alignment horizontal="center" vertical="center"/>
    </xf>
    <xf numFmtId="0" fontId="55" fillId="3" borderId="0" xfId="49" applyFont="1" applyFill="1" applyAlignment="1">
      <alignment vertical="center"/>
    </xf>
    <xf numFmtId="0" fontId="59" fillId="3" borderId="2" xfId="0" applyFont="1" applyFill="1" applyBorder="1" applyAlignment="1">
      <alignment horizontal="left" vertical="center"/>
    </xf>
    <xf numFmtId="0" fontId="36" fillId="3" borderId="0" xfId="49" applyFont="1" applyFill="1" applyAlignment="1">
      <alignment vertical="center"/>
    </xf>
    <xf numFmtId="0" fontId="58" fillId="0" borderId="0" xfId="45" applyFont="1" applyAlignment="1">
      <alignment horizontal="center"/>
    </xf>
    <xf numFmtId="0" fontId="66" fillId="0" borderId="0" xfId="46" applyFont="1" applyAlignment="1">
      <alignment horizontal="left"/>
    </xf>
    <xf numFmtId="0" fontId="66" fillId="0" borderId="0" xfId="46" applyFont="1"/>
    <xf numFmtId="0" fontId="67" fillId="0" borderId="0" xfId="46" applyFont="1" applyAlignment="1">
      <alignment horizontal="centerContinuous"/>
    </xf>
    <xf numFmtId="0" fontId="58" fillId="0" borderId="0" xfId="45" applyFont="1" applyAlignment="1">
      <alignment horizontal="right"/>
    </xf>
    <xf numFmtId="15" fontId="58" fillId="0" borderId="0" xfId="45" applyNumberFormat="1" applyFont="1" applyAlignment="1">
      <alignment horizontal="center"/>
    </xf>
    <xf numFmtId="0" fontId="68" fillId="0" borderId="0" xfId="46" applyFont="1" applyAlignment="1">
      <alignment horizontal="right"/>
    </xf>
    <xf numFmtId="0" fontId="69" fillId="5" borderId="0" xfId="51" applyFont="1" applyFill="1" applyAlignment="1">
      <alignment horizontal="right" vertical="center"/>
    </xf>
    <xf numFmtId="168" fontId="33" fillId="5" borderId="0" xfId="46" applyNumberFormat="1" applyFont="1" applyFill="1"/>
    <xf numFmtId="167" fontId="65" fillId="5" borderId="0" xfId="46" applyNumberFormat="1" applyFont="1" applyFill="1" applyAlignment="1">
      <alignment horizontal="left"/>
    </xf>
    <xf numFmtId="0" fontId="70" fillId="5" borderId="0" xfId="45" applyFont="1" applyFill="1" applyAlignment="1">
      <alignment horizontal="center"/>
    </xf>
    <xf numFmtId="0" fontId="33" fillId="5" borderId="0" xfId="46" applyFont="1" applyFill="1"/>
    <xf numFmtId="0" fontId="34" fillId="3" borderId="0" xfId="49" applyFont="1" applyFill="1" applyAlignment="1">
      <alignment vertical="center"/>
    </xf>
    <xf numFmtId="0" fontId="71" fillId="3" borderId="0" xfId="49" applyFont="1" applyFill="1" applyAlignment="1">
      <alignment vertical="center"/>
    </xf>
    <xf numFmtId="0" fontId="33" fillId="5" borderId="0" xfId="45" applyFont="1" applyFill="1"/>
    <xf numFmtId="0" fontId="33" fillId="2" borderId="0" xfId="46" applyFont="1" applyFill="1"/>
    <xf numFmtId="0" fontId="63" fillId="3" borderId="0" xfId="49" applyFont="1" applyFill="1" applyAlignment="1">
      <alignment vertical="center"/>
    </xf>
    <xf numFmtId="0" fontId="72" fillId="8" borderId="0" xfId="45" applyFont="1" applyFill="1" applyAlignment="1">
      <alignment horizontal="right" vertical="center"/>
    </xf>
    <xf numFmtId="0" fontId="43" fillId="5" borderId="0" xfId="45" applyFont="1" applyFill="1" applyAlignment="1">
      <alignment vertical="center"/>
    </xf>
    <xf numFmtId="0" fontId="34" fillId="5" borderId="0" xfId="0" applyFont="1" applyFill="1" applyAlignment="1">
      <alignment horizontal="center"/>
    </xf>
    <xf numFmtId="16" fontId="33" fillId="5" borderId="0" xfId="45" applyNumberFormat="1" applyFont="1" applyFill="1"/>
    <xf numFmtId="0" fontId="58" fillId="3" borderId="0" xfId="49" applyFont="1" applyFill="1" applyAlignment="1">
      <alignment vertical="center"/>
    </xf>
    <xf numFmtId="0" fontId="64" fillId="3" borderId="0" xfId="45" applyFont="1" applyFill="1" applyAlignment="1">
      <alignment horizontal="right" vertical="center"/>
    </xf>
    <xf numFmtId="0" fontId="73" fillId="3" borderId="0" xfId="45" applyFont="1" applyFill="1" applyAlignment="1">
      <alignment horizontal="right" vertical="center"/>
    </xf>
    <xf numFmtId="0" fontId="61" fillId="3" borderId="0" xfId="49" applyFont="1" applyFill="1" applyAlignment="1">
      <alignment vertical="center"/>
    </xf>
    <xf numFmtId="0" fontId="59" fillId="3" borderId="0" xfId="49" applyFont="1" applyFill="1" applyAlignment="1">
      <alignment vertical="center"/>
    </xf>
    <xf numFmtId="16" fontId="59" fillId="0" borderId="0" xfId="51" applyNumberFormat="1" applyFont="1" applyAlignment="1">
      <alignment horizontal="center" vertical="center"/>
    </xf>
    <xf numFmtId="0" fontId="58" fillId="5" borderId="0" xfId="0" applyFont="1" applyFill="1" applyAlignment="1">
      <alignment horizontal="center"/>
    </xf>
    <xf numFmtId="0" fontId="71" fillId="5" borderId="0" xfId="51" applyFont="1" applyFill="1" applyAlignment="1">
      <alignment horizontal="left" vertical="center"/>
    </xf>
    <xf numFmtId="1" fontId="74" fillId="5" borderId="0" xfId="51" applyNumberFormat="1" applyFont="1" applyFill="1" applyAlignment="1">
      <alignment horizontal="left" vertical="center"/>
    </xf>
    <xf numFmtId="0" fontId="70" fillId="3" borderId="0" xfId="49" applyFont="1" applyFill="1" applyAlignment="1">
      <alignment vertical="center"/>
    </xf>
    <xf numFmtId="0" fontId="72" fillId="3" borderId="0" xfId="45" applyFont="1" applyFill="1" applyAlignment="1">
      <alignment horizontal="right" vertical="center"/>
    </xf>
    <xf numFmtId="0" fontId="67" fillId="5" borderId="0" xfId="49" applyFont="1" applyFill="1" applyAlignment="1">
      <alignment horizontal="right" vertical="center"/>
    </xf>
    <xf numFmtId="0" fontId="67" fillId="5" borderId="0" xfId="49" applyFont="1" applyFill="1" applyAlignment="1">
      <alignment vertical="center"/>
    </xf>
    <xf numFmtId="0" fontId="58" fillId="5" borderId="0" xfId="45" applyFont="1" applyFill="1" applyAlignment="1">
      <alignment vertical="center"/>
    </xf>
    <xf numFmtId="16" fontId="67" fillId="5" borderId="0" xfId="51" applyNumberFormat="1" applyFont="1" applyFill="1" applyAlignment="1">
      <alignment horizontal="center" vertical="center"/>
    </xf>
    <xf numFmtId="0" fontId="33" fillId="3" borderId="0" xfId="48" applyFont="1" applyFill="1"/>
    <xf numFmtId="167" fontId="36" fillId="0" borderId="0" xfId="46" applyNumberFormat="1" applyFont="1" applyAlignment="1">
      <alignment horizontal="center" vertical="center"/>
    </xf>
    <xf numFmtId="166" fontId="62" fillId="0" borderId="0" xfId="0" applyNumberFormat="1" applyFont="1" applyAlignment="1">
      <alignment horizontal="center" vertical="center"/>
    </xf>
    <xf numFmtId="169" fontId="76" fillId="0" borderId="0" xfId="48" applyNumberFormat="1" applyFont="1" applyAlignment="1">
      <alignment horizontal="center" vertical="center"/>
    </xf>
    <xf numFmtId="16" fontId="76" fillId="0" borderId="0" xfId="48" applyNumberFormat="1" applyFont="1" applyAlignment="1">
      <alignment horizontal="center" vertical="center"/>
    </xf>
    <xf numFmtId="166" fontId="62" fillId="0" borderId="0" xfId="0" applyNumberFormat="1" applyFont="1" applyAlignment="1">
      <alignment vertical="center"/>
    </xf>
    <xf numFmtId="0" fontId="33" fillId="4" borderId="0" xfId="48" applyFont="1" applyFill="1"/>
    <xf numFmtId="0" fontId="34" fillId="0" borderId="0" xfId="48" applyFont="1" applyAlignment="1">
      <alignment horizontal="center" vertical="center"/>
    </xf>
    <xf numFmtId="0" fontId="54" fillId="0" borderId="0" xfId="48" applyFont="1"/>
    <xf numFmtId="0" fontId="54" fillId="0" borderId="0" xfId="48" applyFont="1" applyAlignment="1">
      <alignment wrapText="1"/>
    </xf>
    <xf numFmtId="0" fontId="58" fillId="0" borderId="0" xfId="48" applyFont="1" applyAlignment="1">
      <alignment horizontal="center"/>
    </xf>
    <xf numFmtId="0" fontId="66" fillId="0" borderId="0" xfId="48" applyFont="1"/>
    <xf numFmtId="0" fontId="66" fillId="0" borderId="0" xfId="48" applyFont="1" applyAlignment="1">
      <alignment horizontal="center"/>
    </xf>
    <xf numFmtId="0" fontId="67" fillId="0" borderId="0" xfId="48" applyFont="1" applyAlignment="1">
      <alignment horizontal="center"/>
    </xf>
    <xf numFmtId="0" fontId="58" fillId="0" borderId="0" xfId="48" applyFont="1" applyAlignment="1">
      <alignment horizontal="centerContinuous"/>
    </xf>
    <xf numFmtId="0" fontId="33" fillId="3" borderId="0" xfId="48" applyFont="1" applyFill="1" applyAlignment="1">
      <alignment horizontal="center"/>
    </xf>
    <xf numFmtId="0" fontId="77" fillId="0" borderId="0" xfId="48" applyFont="1" applyAlignment="1">
      <alignment horizontal="center"/>
    </xf>
    <xf numFmtId="15" fontId="58" fillId="0" borderId="0" xfId="13" applyNumberFormat="1" applyFont="1"/>
    <xf numFmtId="0" fontId="33" fillId="0" borderId="0" xfId="48" applyFont="1"/>
    <xf numFmtId="0" fontId="77" fillId="0" borderId="0" xfId="48" applyFont="1" applyAlignment="1">
      <alignment horizontal="left"/>
    </xf>
    <xf numFmtId="0" fontId="75" fillId="0" borderId="0" xfId="48" applyFont="1" applyAlignment="1">
      <alignment horizontal="left"/>
    </xf>
    <xf numFmtId="0" fontId="60" fillId="0" borderId="0" xfId="48" applyFont="1" applyAlignment="1">
      <alignment horizontal="left"/>
    </xf>
    <xf numFmtId="0" fontId="33" fillId="0" borderId="0" xfId="0" applyFont="1" applyAlignment="1">
      <alignment vertical="center"/>
    </xf>
    <xf numFmtId="0" fontId="33" fillId="5" borderId="0" xfId="46" applyFont="1" applyFill="1" applyAlignment="1">
      <alignment horizontal="left"/>
    </xf>
    <xf numFmtId="0" fontId="33" fillId="5" borderId="0" xfId="45" applyFont="1" applyFill="1" applyAlignment="1">
      <alignment horizontal="center"/>
    </xf>
    <xf numFmtId="167" fontId="63" fillId="5" borderId="0" xfId="46" applyNumberFormat="1" applyFont="1" applyFill="1" applyAlignment="1">
      <alignment horizontal="left"/>
    </xf>
    <xf numFmtId="0" fontId="80" fillId="3" borderId="0" xfId="49" applyFont="1" applyFill="1" applyAlignment="1">
      <alignment vertical="center"/>
    </xf>
    <xf numFmtId="0" fontId="57" fillId="3" borderId="0" xfId="49" applyFont="1" applyFill="1" applyAlignment="1">
      <alignment vertical="center"/>
    </xf>
    <xf numFmtId="1" fontId="81" fillId="5" borderId="0" xfId="51" applyNumberFormat="1" applyFont="1" applyFill="1" applyAlignment="1">
      <alignment horizontal="left" vertical="center"/>
    </xf>
    <xf numFmtId="1" fontId="33" fillId="5" borderId="0" xfId="51" applyNumberFormat="1" applyFont="1" applyFill="1" applyAlignment="1">
      <alignment horizontal="left" vertical="center"/>
    </xf>
    <xf numFmtId="0" fontId="82" fillId="3" borderId="0" xfId="48" applyFont="1" applyFill="1"/>
    <xf numFmtId="0" fontId="67" fillId="5" borderId="0" xfId="46" applyFont="1" applyFill="1" applyAlignment="1">
      <alignment horizontal="left"/>
    </xf>
    <xf numFmtId="0" fontId="66" fillId="5" borderId="0" xfId="46" applyFont="1" applyFill="1" applyAlignment="1">
      <alignment horizontal="right"/>
    </xf>
    <xf numFmtId="168" fontId="66" fillId="5" borderId="0" xfId="46" applyNumberFormat="1" applyFont="1" applyFill="1" applyAlignment="1">
      <alignment horizontal="center"/>
    </xf>
    <xf numFmtId="0" fontId="66" fillId="5" borderId="0" xfId="46" applyFont="1" applyFill="1" applyAlignment="1">
      <alignment horizontal="center"/>
    </xf>
    <xf numFmtId="168" fontId="66" fillId="5" borderId="0" xfId="46" applyNumberFormat="1" applyFont="1" applyFill="1"/>
    <xf numFmtId="0" fontId="66" fillId="5" borderId="0" xfId="46" applyFont="1" applyFill="1"/>
    <xf numFmtId="0" fontId="67" fillId="5" borderId="0" xfId="46" applyFont="1" applyFill="1" applyAlignment="1">
      <alignment horizontal="center"/>
    </xf>
    <xf numFmtId="0" fontId="66" fillId="3" borderId="0" xfId="46" applyFont="1" applyFill="1"/>
    <xf numFmtId="168" fontId="83" fillId="5" borderId="0" xfId="5" applyNumberFormat="1" applyFont="1" applyFill="1" applyAlignment="1" applyProtection="1">
      <alignment horizontal="left"/>
    </xf>
    <xf numFmtId="0" fontId="33" fillId="5" borderId="0" xfId="46" applyFont="1" applyFill="1" applyAlignment="1">
      <alignment horizontal="center"/>
    </xf>
    <xf numFmtId="15" fontId="58" fillId="5" borderId="0" xfId="45" quotePrefix="1" applyNumberFormat="1" applyFont="1" applyFill="1" applyAlignment="1">
      <alignment horizontal="center"/>
    </xf>
    <xf numFmtId="15" fontId="58" fillId="5" borderId="0" xfId="45" applyNumberFormat="1" applyFont="1" applyFill="1" applyAlignment="1">
      <alignment horizontal="center"/>
    </xf>
    <xf numFmtId="0" fontId="77" fillId="0" borderId="0" xfId="46" applyFont="1" applyAlignment="1">
      <alignment horizontal="left"/>
    </xf>
    <xf numFmtId="22" fontId="33" fillId="5" borderId="0" xfId="46" applyNumberFormat="1" applyFont="1" applyFill="1"/>
    <xf numFmtId="0" fontId="60" fillId="0" borderId="0" xfId="46" applyFont="1" applyAlignment="1">
      <alignment horizontal="left"/>
    </xf>
    <xf numFmtId="0" fontId="75" fillId="0" borderId="0" xfId="46" applyFont="1" applyAlignment="1">
      <alignment horizontal="left"/>
    </xf>
    <xf numFmtId="166" fontId="78" fillId="5" borderId="0" xfId="0" applyNumberFormat="1" applyFont="1" applyFill="1" applyAlignment="1">
      <alignment horizontal="center"/>
    </xf>
    <xf numFmtId="166" fontId="57" fillId="5" borderId="0" xfId="0" applyNumberFormat="1" applyFont="1" applyFill="1" applyAlignment="1">
      <alignment horizontal="center"/>
    </xf>
    <xf numFmtId="0" fontId="33" fillId="5" borderId="0" xfId="46" applyFont="1" applyFill="1" applyAlignment="1">
      <alignment horizontal="right"/>
    </xf>
    <xf numFmtId="0" fontId="69" fillId="5" borderId="0" xfId="46" applyFont="1" applyFill="1" applyAlignment="1">
      <alignment horizontal="right"/>
    </xf>
    <xf numFmtId="0" fontId="67" fillId="2" borderId="0" xfId="46" applyFont="1" applyFill="1" applyAlignment="1">
      <alignment horizontal="left"/>
    </xf>
    <xf numFmtId="0" fontId="66" fillId="2" borderId="0" xfId="46" applyFont="1" applyFill="1" applyAlignment="1">
      <alignment horizontal="right"/>
    </xf>
    <xf numFmtId="168" fontId="66" fillId="2" borderId="0" xfId="46" applyNumberFormat="1" applyFont="1" applyFill="1" applyAlignment="1">
      <alignment horizontal="center"/>
    </xf>
    <xf numFmtId="0" fontId="66" fillId="2" borderId="0" xfId="46" applyFont="1" applyFill="1" applyAlignment="1">
      <alignment horizontal="center"/>
    </xf>
    <xf numFmtId="0" fontId="33" fillId="2" borderId="0" xfId="46" applyFont="1" applyFill="1" applyAlignment="1">
      <alignment horizontal="left"/>
    </xf>
    <xf numFmtId="0" fontId="67" fillId="2" borderId="0" xfId="46" applyFont="1" applyFill="1" applyAlignment="1">
      <alignment horizontal="center"/>
    </xf>
    <xf numFmtId="168" fontId="66" fillId="2" borderId="0" xfId="46" applyNumberFormat="1" applyFont="1" applyFill="1"/>
    <xf numFmtId="0" fontId="33" fillId="2" borderId="0" xfId="46" applyFont="1" applyFill="1" applyAlignment="1">
      <alignment horizontal="center"/>
    </xf>
    <xf numFmtId="15" fontId="58" fillId="2" borderId="0" xfId="45" quotePrefix="1" applyNumberFormat="1" applyFont="1" applyFill="1" applyAlignment="1">
      <alignment horizontal="center"/>
    </xf>
    <xf numFmtId="15" fontId="58" fillId="2" borderId="0" xfId="45" applyNumberFormat="1" applyFont="1" applyFill="1" applyAlignment="1">
      <alignment horizontal="center"/>
    </xf>
    <xf numFmtId="0" fontId="33" fillId="3" borderId="0" xfId="46" applyFont="1" applyFill="1"/>
    <xf numFmtId="0" fontId="78" fillId="3" borderId="0" xfId="49" applyFont="1" applyFill="1" applyAlignment="1">
      <alignment vertical="center"/>
    </xf>
    <xf numFmtId="16" fontId="57" fillId="5" borderId="0" xfId="46" applyNumberFormat="1" applyFont="1" applyFill="1" applyAlignment="1">
      <alignment horizontal="center"/>
    </xf>
    <xf numFmtId="0" fontId="33" fillId="2" borderId="0" xfId="46" applyFont="1" applyFill="1" applyAlignment="1">
      <alignment horizontal="right"/>
    </xf>
    <xf numFmtId="168" fontId="33" fillId="2" borderId="0" xfId="46" applyNumberFormat="1" applyFont="1" applyFill="1"/>
    <xf numFmtId="168" fontId="87" fillId="0" borderId="0" xfId="5" applyNumberFormat="1" applyFont="1" applyFill="1" applyAlignment="1" applyProtection="1">
      <alignment horizontal="left"/>
    </xf>
    <xf numFmtId="168" fontId="87" fillId="0" borderId="0" xfId="5" applyNumberFormat="1" applyFont="1" applyFill="1" applyAlignment="1" applyProtection="1"/>
    <xf numFmtId="168" fontId="87" fillId="5" borderId="0" xfId="5" applyNumberFormat="1" applyFont="1" applyFill="1" applyAlignment="1" applyProtection="1">
      <alignment horizontal="left"/>
    </xf>
    <xf numFmtId="168" fontId="87" fillId="2" borderId="0" xfId="5" applyNumberFormat="1" applyFont="1" applyFill="1" applyAlignment="1" applyProtection="1">
      <alignment horizontal="left"/>
    </xf>
    <xf numFmtId="0" fontId="34" fillId="5" borderId="0" xfId="46" applyFont="1" applyFill="1" applyAlignment="1">
      <alignment horizontal="center"/>
    </xf>
    <xf numFmtId="0" fontId="58" fillId="0" borderId="0" xfId="45" applyFont="1" applyAlignment="1">
      <alignment horizontal="left"/>
    </xf>
    <xf numFmtId="0" fontId="60" fillId="0" borderId="0" xfId="45" applyFont="1" applyAlignment="1">
      <alignment horizontal="left" vertical="center"/>
    </xf>
    <xf numFmtId="0" fontId="33" fillId="5" borderId="0" xfId="45" applyFont="1" applyFill="1" applyAlignment="1">
      <alignment horizontal="left"/>
    </xf>
    <xf numFmtId="0" fontId="34" fillId="5" borderId="0" xfId="0" applyFont="1" applyFill="1" applyAlignment="1">
      <alignment horizontal="left"/>
    </xf>
    <xf numFmtId="0" fontId="58" fillId="5" borderId="0" xfId="0" applyFont="1" applyFill="1" applyAlignment="1">
      <alignment horizontal="left"/>
    </xf>
    <xf numFmtId="0" fontId="70" fillId="5" borderId="0" xfId="45" applyFont="1" applyFill="1" applyAlignment="1">
      <alignment horizontal="left"/>
    </xf>
    <xf numFmtId="0" fontId="58" fillId="2" borderId="0" xfId="46" applyFont="1" applyFill="1"/>
    <xf numFmtId="0" fontId="34" fillId="0" borderId="0" xfId="46" applyFont="1"/>
    <xf numFmtId="0" fontId="34" fillId="3" borderId="0" xfId="48" applyFont="1" applyFill="1"/>
    <xf numFmtId="0" fontId="58" fillId="3" borderId="0" xfId="48" applyFont="1" applyFill="1"/>
    <xf numFmtId="0" fontId="77" fillId="3" borderId="0" xfId="48" applyFont="1" applyFill="1"/>
    <xf numFmtId="0" fontId="58" fillId="0" borderId="0" xfId="48" applyFont="1"/>
    <xf numFmtId="0" fontId="58" fillId="5" borderId="0" xfId="46" applyFont="1" applyFill="1"/>
    <xf numFmtId="0" fontId="34" fillId="5" borderId="0" xfId="46" applyFont="1" applyFill="1"/>
    <xf numFmtId="0" fontId="37" fillId="0" borderId="0" xfId="49" applyFont="1"/>
    <xf numFmtId="0" fontId="88" fillId="0" borderId="0" xfId="5" applyFont="1" applyFill="1" applyAlignment="1" applyProtection="1"/>
    <xf numFmtId="0" fontId="43" fillId="5" borderId="0" xfId="45" applyFont="1" applyFill="1" applyAlignment="1">
      <alignment horizontal="center" vertical="center"/>
    </xf>
    <xf numFmtId="0" fontId="72" fillId="3" borderId="0" xfId="45" applyFont="1" applyFill="1" applyAlignment="1">
      <alignment horizontal="center" vertical="center"/>
    </xf>
    <xf numFmtId="168" fontId="33" fillId="5" borderId="0" xfId="46" applyNumberFormat="1" applyFont="1" applyFill="1" applyAlignment="1">
      <alignment horizontal="center"/>
    </xf>
    <xf numFmtId="0" fontId="33" fillId="0" borderId="0" xfId="45" applyFont="1" applyAlignment="1">
      <alignment horizontal="center"/>
    </xf>
    <xf numFmtId="0" fontId="70" fillId="3" borderId="0" xfId="49" applyFont="1" applyFill="1" applyAlignment="1">
      <alignment horizontal="center" vertical="center"/>
    </xf>
    <xf numFmtId="0" fontId="58" fillId="5" borderId="0" xfId="45" applyFont="1" applyFill="1" applyAlignment="1">
      <alignment horizontal="center" vertical="center"/>
    </xf>
    <xf numFmtId="166" fontId="56" fillId="0" borderId="21" xfId="0" applyNumberFormat="1" applyFont="1" applyBorder="1" applyAlignment="1">
      <alignment horizontal="center" vertical="center"/>
    </xf>
    <xf numFmtId="0" fontId="72" fillId="8" borderId="0" xfId="45" applyFont="1" applyFill="1" applyAlignment="1">
      <alignment horizontal="center" vertical="center"/>
    </xf>
    <xf numFmtId="1" fontId="81" fillId="5" borderId="0" xfId="51" applyNumberFormat="1" applyFont="1" applyFill="1" applyAlignment="1">
      <alignment horizontal="center" vertical="center"/>
    </xf>
    <xf numFmtId="1" fontId="74" fillId="5" borderId="0" xfId="51" applyNumberFormat="1" applyFont="1" applyFill="1" applyAlignment="1">
      <alignment horizontal="center" vertical="center"/>
    </xf>
    <xf numFmtId="0" fontId="67" fillId="5" borderId="0" xfId="49" applyFont="1" applyFill="1" applyAlignment="1">
      <alignment horizontal="center" vertical="center"/>
    </xf>
    <xf numFmtId="16" fontId="36" fillId="4" borderId="22" xfId="46" applyNumberFormat="1" applyFont="1" applyFill="1" applyBorder="1" applyAlignment="1">
      <alignment horizontal="center" vertical="center"/>
    </xf>
    <xf numFmtId="16" fontId="36" fillId="4" borderId="23" xfId="46" applyNumberFormat="1" applyFont="1" applyFill="1" applyBorder="1" applyAlignment="1">
      <alignment horizontal="center" vertical="center"/>
    </xf>
    <xf numFmtId="166" fontId="56" fillId="0" borderId="13" xfId="0" applyNumberFormat="1" applyFont="1" applyBorder="1" applyAlignment="1">
      <alignment horizontal="center" vertical="center"/>
    </xf>
    <xf numFmtId="0" fontId="89" fillId="5" borderId="0" xfId="46" applyFont="1" applyFill="1" applyAlignment="1">
      <alignment horizontal="left"/>
    </xf>
    <xf numFmtId="16" fontId="60" fillId="4" borderId="0" xfId="46" applyNumberFormat="1" applyFont="1" applyFill="1" applyAlignment="1">
      <alignment horizontal="center" vertical="center"/>
    </xf>
    <xf numFmtId="16" fontId="89" fillId="5" borderId="21" xfId="46" applyNumberFormat="1" applyFont="1" applyFill="1" applyBorder="1" applyAlignment="1">
      <alignment horizontal="center" vertical="center"/>
    </xf>
    <xf numFmtId="16" fontId="77" fillId="5" borderId="22" xfId="46" applyNumberFormat="1" applyFont="1" applyFill="1" applyBorder="1" applyAlignment="1">
      <alignment horizontal="center" vertical="center"/>
    </xf>
    <xf numFmtId="0" fontId="36" fillId="4" borderId="22" xfId="46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/>
    </xf>
    <xf numFmtId="0" fontId="36" fillId="5" borderId="21" xfId="46" applyFont="1" applyFill="1" applyBorder="1" applyAlignment="1">
      <alignment horizontal="center" vertical="center" wrapText="1"/>
    </xf>
    <xf numFmtId="16" fontId="89" fillId="4" borderId="21" xfId="46" applyNumberFormat="1" applyFont="1" applyFill="1" applyBorder="1" applyAlignment="1">
      <alignment horizontal="center" vertical="center"/>
    </xf>
    <xf numFmtId="16" fontId="77" fillId="4" borderId="22" xfId="46" applyNumberFormat="1" applyFont="1" applyFill="1" applyBorder="1" applyAlignment="1">
      <alignment horizontal="center" vertical="center"/>
    </xf>
    <xf numFmtId="16" fontId="60" fillId="4" borderId="22" xfId="46" applyNumberFormat="1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 wrapText="1"/>
    </xf>
    <xf numFmtId="16" fontId="89" fillId="4" borderId="13" xfId="46" applyNumberFormat="1" applyFont="1" applyFill="1" applyBorder="1" applyAlignment="1">
      <alignment horizontal="center" vertical="center"/>
    </xf>
    <xf numFmtId="16" fontId="60" fillId="4" borderId="16" xfId="46" applyNumberFormat="1" applyFont="1" applyFill="1" applyBorder="1" applyAlignment="1">
      <alignment horizontal="center" vertical="center"/>
    </xf>
    <xf numFmtId="0" fontId="36" fillId="5" borderId="12" xfId="46" applyFont="1" applyFill="1" applyBorder="1" applyAlignment="1">
      <alignment horizontal="center" vertical="center" wrapText="1"/>
    </xf>
    <xf numFmtId="0" fontId="36" fillId="5" borderId="24" xfId="46" applyFont="1" applyFill="1" applyBorder="1" applyAlignment="1">
      <alignment horizontal="center" vertical="center" wrapText="1"/>
    </xf>
    <xf numFmtId="16" fontId="36" fillId="4" borderId="16" xfId="46" applyNumberFormat="1" applyFont="1" applyFill="1" applyBorder="1" applyAlignment="1">
      <alignment horizontal="center" vertical="center"/>
    </xf>
    <xf numFmtId="0" fontId="89" fillId="0" borderId="0" xfId="48" applyFont="1" applyAlignment="1">
      <alignment horizontal="left"/>
    </xf>
    <xf numFmtId="0" fontId="34" fillId="0" borderId="21" xfId="48" applyFont="1" applyBorder="1" applyAlignment="1">
      <alignment horizontal="center" vertical="center"/>
    </xf>
    <xf numFmtId="0" fontId="34" fillId="0" borderId="23" xfId="48" applyFont="1" applyBorder="1" applyAlignment="1">
      <alignment horizontal="center" vertical="center"/>
    </xf>
    <xf numFmtId="0" fontId="36" fillId="5" borderId="26" xfId="45" applyFont="1" applyFill="1" applyBorder="1" applyAlignment="1">
      <alignment horizontal="center" vertical="center" wrapText="1"/>
    </xf>
    <xf numFmtId="0" fontId="54" fillId="5" borderId="24" xfId="45" applyFont="1" applyFill="1" applyBorder="1" applyAlignment="1">
      <alignment horizontal="center" vertical="center" wrapText="1"/>
    </xf>
    <xf numFmtId="0" fontId="36" fillId="5" borderId="12" xfId="45" applyFont="1" applyFill="1" applyBorder="1" applyAlignment="1">
      <alignment horizontal="center" vertical="center" wrapText="1"/>
    </xf>
    <xf numFmtId="0" fontId="36" fillId="5" borderId="21" xfId="45" applyFont="1" applyFill="1" applyBorder="1" applyAlignment="1">
      <alignment horizontal="center" vertical="center"/>
    </xf>
    <xf numFmtId="0" fontId="36" fillId="7" borderId="23" xfId="45" applyFont="1" applyFill="1" applyBorder="1" applyAlignment="1">
      <alignment horizontal="center" vertical="center"/>
    </xf>
    <xf numFmtId="0" fontId="36" fillId="0" borderId="12" xfId="46" applyFont="1" applyBorder="1" applyAlignment="1">
      <alignment horizontal="center" vertical="center"/>
    </xf>
    <xf numFmtId="0" fontId="36" fillId="4" borderId="24" xfId="46" applyFont="1" applyFill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 wrapText="1"/>
    </xf>
    <xf numFmtId="0" fontId="58" fillId="0" borderId="0" xfId="45" applyFont="1" applyAlignment="1">
      <alignment horizontal="left" vertical="center"/>
    </xf>
    <xf numFmtId="0" fontId="60" fillId="4" borderId="0" xfId="45" applyFont="1" applyFill="1" applyAlignment="1">
      <alignment horizontal="left" vertical="center"/>
    </xf>
    <xf numFmtId="0" fontId="33" fillId="4" borderId="19" xfId="46" applyFont="1" applyFill="1" applyBorder="1" applyAlignment="1">
      <alignment horizontal="center" vertical="center"/>
    </xf>
    <xf numFmtId="0" fontId="33" fillId="4" borderId="23" xfId="45" applyFont="1" applyFill="1" applyBorder="1" applyAlignment="1">
      <alignment horizontal="center" vertical="center"/>
    </xf>
    <xf numFmtId="0" fontId="36" fillId="3" borderId="2" xfId="0" applyFont="1" applyFill="1" applyBorder="1" applyAlignment="1">
      <alignment horizontal="left" vertical="center"/>
    </xf>
    <xf numFmtId="16" fontId="77" fillId="5" borderId="0" xfId="0" applyNumberFormat="1" applyFont="1" applyFill="1" applyAlignment="1">
      <alignment horizontal="left" vertical="center"/>
    </xf>
    <xf numFmtId="0" fontId="77" fillId="5" borderId="0" xfId="0" applyFont="1" applyFill="1" applyAlignment="1">
      <alignment horizontal="left" vertical="center"/>
    </xf>
    <xf numFmtId="0" fontId="36" fillId="6" borderId="12" xfId="46" applyFont="1" applyFill="1" applyBorder="1" applyAlignment="1">
      <alignment horizontal="center" vertical="center"/>
    </xf>
    <xf numFmtId="16" fontId="86" fillId="2" borderId="21" xfId="46" applyNumberFormat="1" applyFont="1" applyFill="1" applyBorder="1" applyAlignment="1">
      <alignment horizontal="center" vertical="center"/>
    </xf>
    <xf numFmtId="16" fontId="77" fillId="2" borderId="22" xfId="46" applyNumberFormat="1" applyFont="1" applyFill="1" applyBorder="1" applyAlignment="1">
      <alignment horizontal="center" vertical="center"/>
    </xf>
    <xf numFmtId="0" fontId="86" fillId="2" borderId="23" xfId="49" applyFont="1" applyFill="1" applyBorder="1" applyAlignment="1">
      <alignment horizontal="center" vertical="center"/>
    </xf>
    <xf numFmtId="16" fontId="86" fillId="2" borderId="14" xfId="46" applyNumberFormat="1" applyFont="1" applyFill="1" applyBorder="1" applyAlignment="1">
      <alignment horizontal="center" vertical="center"/>
    </xf>
    <xf numFmtId="16" fontId="77" fillId="2" borderId="0" xfId="46" applyNumberFormat="1" applyFont="1" applyFill="1" applyAlignment="1">
      <alignment horizontal="center" vertical="center"/>
    </xf>
    <xf numFmtId="0" fontId="86" fillId="2" borderId="19" xfId="49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 wrapText="1"/>
    </xf>
    <xf numFmtId="0" fontId="36" fillId="2" borderId="12" xfId="46" applyFont="1" applyFill="1" applyBorder="1" applyAlignment="1">
      <alignment horizontal="center" vertical="center" wrapText="1"/>
    </xf>
    <xf numFmtId="0" fontId="86" fillId="2" borderId="23" xfId="46" applyFont="1" applyFill="1" applyBorder="1" applyAlignment="1">
      <alignment horizontal="center" vertical="center"/>
    </xf>
    <xf numFmtId="0" fontId="36" fillId="2" borderId="26" xfId="46" applyFont="1" applyFill="1" applyBorder="1" applyAlignment="1">
      <alignment horizontal="center" vertical="center" wrapText="1"/>
    </xf>
    <xf numFmtId="16" fontId="86" fillId="2" borderId="15" xfId="46" applyNumberFormat="1" applyFont="1" applyFill="1" applyBorder="1" applyAlignment="1">
      <alignment horizontal="center" vertical="center"/>
    </xf>
    <xf numFmtId="16" fontId="77" fillId="2" borderId="17" xfId="46" applyNumberFormat="1" applyFont="1" applyFill="1" applyBorder="1" applyAlignment="1">
      <alignment horizontal="center" vertical="center"/>
    </xf>
    <xf numFmtId="0" fontId="86" fillId="2" borderId="20" xfId="46" applyFont="1" applyFill="1" applyBorder="1" applyAlignment="1">
      <alignment horizontal="center" vertical="center"/>
    </xf>
    <xf numFmtId="168" fontId="84" fillId="5" borderId="0" xfId="5" applyNumberFormat="1" applyFont="1" applyFill="1" applyBorder="1" applyAlignment="1" applyProtection="1">
      <alignment horizontal="left"/>
    </xf>
    <xf numFmtId="0" fontId="36" fillId="3" borderId="0" xfId="0" applyFont="1" applyFill="1" applyAlignment="1">
      <alignment horizontal="left" vertical="center"/>
    </xf>
    <xf numFmtId="0" fontId="32" fillId="0" borderId="0" xfId="0" applyFont="1"/>
    <xf numFmtId="0" fontId="32" fillId="0" borderId="0" xfId="0" applyFont="1" applyAlignment="1">
      <alignment horizontal="left" vertical="center" wrapText="1"/>
    </xf>
    <xf numFmtId="0" fontId="32" fillId="0" borderId="0" xfId="0" quotePrefix="1" applyFont="1" applyAlignment="1">
      <alignment horizontal="left" vertical="center" wrapText="1"/>
    </xf>
    <xf numFmtId="0" fontId="58" fillId="0" borderId="0" xfId="13" applyFont="1"/>
    <xf numFmtId="0" fontId="36" fillId="31" borderId="24" xfId="46" applyFont="1" applyFill="1" applyBorder="1" applyAlignment="1">
      <alignment horizontal="center" vertical="center"/>
    </xf>
    <xf numFmtId="0" fontId="36" fillId="7" borderId="12" xfId="48" applyFont="1" applyFill="1" applyBorder="1" applyAlignment="1">
      <alignment horizontal="center" vertical="center"/>
    </xf>
    <xf numFmtId="16" fontId="36" fillId="4" borderId="29" xfId="46" applyNumberFormat="1" applyFont="1" applyFill="1" applyBorder="1" applyAlignment="1">
      <alignment horizontal="center" vertical="center"/>
    </xf>
    <xf numFmtId="16" fontId="58" fillId="5" borderId="22" xfId="48" applyNumberFormat="1" applyFont="1" applyFill="1" applyBorder="1" applyAlignment="1">
      <alignment horizontal="center" vertical="center"/>
    </xf>
    <xf numFmtId="16" fontId="58" fillId="5" borderId="27" xfId="48" applyNumberFormat="1" applyFont="1" applyFill="1" applyBorder="1" applyAlignment="1">
      <alignment horizontal="center" vertical="center"/>
    </xf>
    <xf numFmtId="16" fontId="58" fillId="5" borderId="21" xfId="45" applyNumberFormat="1" applyFont="1" applyFill="1" applyBorder="1" applyAlignment="1">
      <alignment horizontal="center" vertical="center"/>
    </xf>
    <xf numFmtId="16" fontId="58" fillId="5" borderId="21" xfId="46" applyNumberFormat="1" applyFont="1" applyFill="1" applyBorder="1" applyAlignment="1">
      <alignment horizontal="center" vertical="center"/>
    </xf>
    <xf numFmtId="16" fontId="58" fillId="5" borderId="28" xfId="46" applyNumberFormat="1" applyFont="1" applyFill="1" applyBorder="1" applyAlignment="1">
      <alignment horizontal="center" vertical="center"/>
    </xf>
    <xf numFmtId="16" fontId="58" fillId="5" borderId="15" xfId="46" applyNumberFormat="1" applyFont="1" applyFill="1" applyBorder="1" applyAlignment="1">
      <alignment horizontal="center" vertical="center"/>
    </xf>
    <xf numFmtId="16" fontId="60" fillId="4" borderId="23" xfId="46" applyNumberFormat="1" applyFont="1" applyFill="1" applyBorder="1" applyAlignment="1">
      <alignment horizontal="center" vertical="center"/>
    </xf>
    <xf numFmtId="16" fontId="89" fillId="5" borderId="23" xfId="48" applyNumberFormat="1" applyFont="1" applyFill="1" applyBorder="1" applyAlignment="1">
      <alignment horizontal="center" vertical="center"/>
    </xf>
    <xf numFmtId="16" fontId="89" fillId="5" borderId="20" xfId="48" applyNumberFormat="1" applyFont="1" applyFill="1" applyBorder="1" applyAlignment="1">
      <alignment horizontal="center" vertical="center"/>
    </xf>
    <xf numFmtId="16" fontId="60" fillId="5" borderId="21" xfId="48" applyNumberFormat="1" applyFont="1" applyFill="1" applyBorder="1" applyAlignment="1">
      <alignment horizontal="center" vertical="center"/>
    </xf>
    <xf numFmtId="16" fontId="58" fillId="5" borderId="15" xfId="48" applyNumberFormat="1" applyFont="1" applyFill="1" applyBorder="1" applyAlignment="1">
      <alignment horizontal="center" vertical="center"/>
    </xf>
    <xf numFmtId="16" fontId="60" fillId="5" borderId="22" xfId="46" applyNumberFormat="1" applyFont="1" applyFill="1" applyBorder="1" applyAlignment="1">
      <alignment horizontal="center" vertical="center"/>
    </xf>
    <xf numFmtId="16" fontId="60" fillId="5" borderId="17" xfId="46" applyNumberFormat="1" applyFont="1" applyFill="1" applyBorder="1" applyAlignment="1">
      <alignment horizontal="center" vertical="center"/>
    </xf>
    <xf numFmtId="0" fontId="33" fillId="5" borderId="18" xfId="45" applyFont="1" applyFill="1" applyBorder="1" applyAlignment="1">
      <alignment horizontal="center" vertical="center"/>
    </xf>
    <xf numFmtId="0" fontId="33" fillId="5" borderId="23" xfId="45" applyFont="1" applyFill="1" applyBorder="1" applyAlignment="1">
      <alignment horizontal="center" vertical="center"/>
    </xf>
    <xf numFmtId="0" fontId="33" fillId="5" borderId="20" xfId="46" applyFont="1" applyFill="1" applyBorder="1" applyAlignment="1">
      <alignment horizontal="center" vertical="center"/>
    </xf>
    <xf numFmtId="16" fontId="60" fillId="5" borderId="22" xfId="45" applyNumberFormat="1" applyFont="1" applyFill="1" applyBorder="1" applyAlignment="1">
      <alignment horizontal="center" vertical="center"/>
    </xf>
    <xf numFmtId="0" fontId="77" fillId="4" borderId="13" xfId="0" applyFont="1" applyFill="1" applyBorder="1" applyAlignment="1">
      <alignment horizontal="center" vertical="center"/>
    </xf>
    <xf numFmtId="0" fontId="77" fillId="0" borderId="29" xfId="0" applyFont="1" applyBorder="1"/>
    <xf numFmtId="0" fontId="91" fillId="6" borderId="18" xfId="45" applyFont="1" applyFill="1" applyBorder="1" applyAlignment="1">
      <alignment horizontal="center" vertical="center"/>
    </xf>
    <xf numFmtId="0" fontId="66" fillId="2" borderId="0" xfId="46" applyFont="1" applyFill="1" applyAlignment="1">
      <alignment horizontal="left"/>
    </xf>
    <xf numFmtId="0" fontId="77" fillId="0" borderId="17" xfId="0" applyFont="1" applyBorder="1" applyAlignment="1">
      <alignment horizontal="left"/>
    </xf>
    <xf numFmtId="0" fontId="91" fillId="6" borderId="20" xfId="45" applyFont="1" applyFill="1" applyBorder="1" applyAlignment="1">
      <alignment horizontal="left" vertical="center"/>
    </xf>
    <xf numFmtId="0" fontId="77" fillId="4" borderId="15" xfId="0" applyFont="1" applyFill="1" applyBorder="1" applyAlignment="1">
      <alignment horizontal="left" vertical="center"/>
    </xf>
    <xf numFmtId="0" fontId="33" fillId="3" borderId="0" xfId="48" applyFont="1" applyFill="1" applyAlignment="1">
      <alignment horizontal="left"/>
    </xf>
    <xf numFmtId="16" fontId="57" fillId="5" borderId="0" xfId="46" applyNumberFormat="1" applyFont="1" applyFill="1" applyAlignment="1">
      <alignment horizontal="left"/>
    </xf>
    <xf numFmtId="0" fontId="66" fillId="0" borderId="0" xfId="46" applyFont="1" applyAlignment="1">
      <alignment horizontal="center"/>
    </xf>
    <xf numFmtId="0" fontId="33" fillId="0" borderId="0" xfId="46" applyFont="1" applyAlignment="1">
      <alignment horizontal="center"/>
    </xf>
    <xf numFmtId="169" fontId="76" fillId="0" borderId="0" xfId="48" applyNumberFormat="1" applyFont="1" applyAlignment="1">
      <alignment vertical="center"/>
    </xf>
    <xf numFmtId="0" fontId="34" fillId="5" borderId="0" xfId="0" applyFont="1" applyFill="1"/>
    <xf numFmtId="0" fontId="58" fillId="5" borderId="0" xfId="0" applyFont="1" applyFill="1"/>
    <xf numFmtId="0" fontId="70" fillId="5" borderId="0" xfId="45" applyFont="1" applyFill="1"/>
    <xf numFmtId="0" fontId="77" fillId="0" borderId="17" xfId="0" quotePrefix="1" applyFont="1" applyBorder="1" applyAlignment="1">
      <alignment horizontal="left"/>
    </xf>
    <xf numFmtId="0" fontId="77" fillId="5" borderId="29" xfId="0" applyFont="1" applyFill="1" applyBorder="1" applyAlignment="1">
      <alignment horizontal="center"/>
    </xf>
    <xf numFmtId="0" fontId="89" fillId="5" borderId="18" xfId="0" applyFont="1" applyFill="1" applyBorder="1" applyAlignment="1">
      <alignment horizontal="center"/>
    </xf>
    <xf numFmtId="0" fontId="89" fillId="5" borderId="20" xfId="0" applyFont="1" applyFill="1" applyBorder="1"/>
    <xf numFmtId="0" fontId="60" fillId="5" borderId="17" xfId="0" applyFont="1" applyFill="1" applyBorder="1" applyAlignment="1">
      <alignment vertical="center"/>
    </xf>
    <xf numFmtId="0" fontId="77" fillId="0" borderId="29" xfId="0" applyFont="1" applyBorder="1" applyAlignment="1">
      <alignment wrapText="1"/>
    </xf>
    <xf numFmtId="0" fontId="36" fillId="0" borderId="14" xfId="48" applyFont="1" applyBorder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3" xfId="48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89" fillId="5" borderId="18" xfId="0" applyFont="1" applyFill="1" applyBorder="1" applyAlignment="1">
      <alignment horizontal="center" wrapText="1"/>
    </xf>
    <xf numFmtId="0" fontId="92" fillId="5" borderId="20" xfId="45" applyFont="1" applyFill="1" applyBorder="1" applyAlignment="1">
      <alignment vertical="center"/>
    </xf>
    <xf numFmtId="0" fontId="60" fillId="5" borderId="17" xfId="45" applyFont="1" applyFill="1" applyBorder="1" applyAlignment="1">
      <alignment vertical="center"/>
    </xf>
    <xf numFmtId="167" fontId="36" fillId="0" borderId="24" xfId="46" applyNumberFormat="1" applyFont="1" applyBorder="1"/>
    <xf numFmtId="16" fontId="36" fillId="4" borderId="0" xfId="46" applyNumberFormat="1" applyFont="1" applyFill="1" applyAlignment="1">
      <alignment horizontal="center" vertical="center"/>
    </xf>
    <xf numFmtId="16" fontId="89" fillId="4" borderId="22" xfId="46" applyNumberFormat="1" applyFont="1" applyFill="1" applyBorder="1" applyAlignment="1">
      <alignment horizontal="center" vertical="center"/>
    </xf>
    <xf numFmtId="16" fontId="93" fillId="5" borderId="22" xfId="46" applyNumberFormat="1" applyFont="1" applyFill="1" applyBorder="1" applyAlignment="1">
      <alignment horizontal="center" vertical="center"/>
    </xf>
    <xf numFmtId="16" fontId="93" fillId="4" borderId="22" xfId="46" applyNumberFormat="1" applyFont="1" applyFill="1" applyBorder="1" applyAlignment="1">
      <alignment horizontal="center" vertical="center"/>
    </xf>
    <xf numFmtId="16" fontId="93" fillId="4" borderId="29" xfId="46" applyNumberFormat="1" applyFont="1" applyFill="1" applyBorder="1" applyAlignment="1">
      <alignment horizontal="center" vertical="center"/>
    </xf>
    <xf numFmtId="0" fontId="93" fillId="5" borderId="0" xfId="46" applyFont="1" applyFill="1" applyAlignment="1">
      <alignment horizontal="left"/>
    </xf>
    <xf numFmtId="166" fontId="56" fillId="0" borderId="22" xfId="0" applyNumberFormat="1" applyFont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 wrapText="1"/>
    </xf>
    <xf numFmtId="16" fontId="77" fillId="5" borderId="29" xfId="0" applyNumberFormat="1" applyFont="1" applyFill="1" applyBorder="1" applyAlignment="1">
      <alignment horizontal="center"/>
    </xf>
    <xf numFmtId="168" fontId="39" fillId="2" borderId="0" xfId="46" applyNumberFormat="1" applyFont="1" applyFill="1" applyAlignment="1">
      <alignment horizontal="center"/>
    </xf>
    <xf numFmtId="0" fontId="95" fillId="3" borderId="12" xfId="6" applyFont="1" applyFill="1" applyBorder="1" applyAlignment="1">
      <alignment horizontal="center" vertical="center"/>
    </xf>
    <xf numFmtId="0" fontId="95" fillId="3" borderId="12" xfId="6" applyFont="1" applyFill="1" applyBorder="1" applyAlignment="1">
      <alignment horizontal="center" vertical="center" wrapText="1"/>
    </xf>
    <xf numFmtId="0" fontId="66" fillId="5" borderId="0" xfId="43" applyFont="1" applyFill="1"/>
    <xf numFmtId="0" fontId="97" fillId="2" borderId="0" xfId="45" applyFont="1" applyFill="1" applyAlignment="1">
      <alignment horizontal="left" vertical="center"/>
    </xf>
    <xf numFmtId="0" fontId="98" fillId="5" borderId="0" xfId="43" applyFont="1" applyFill="1"/>
    <xf numFmtId="168" fontId="100" fillId="5" borderId="0" xfId="138" applyNumberFormat="1" applyFont="1" applyFill="1" applyAlignment="1">
      <alignment vertical="center"/>
    </xf>
    <xf numFmtId="0" fontId="101" fillId="5" borderId="0" xfId="43" applyFont="1" applyFill="1"/>
    <xf numFmtId="0" fontId="101" fillId="5" borderId="0" xfId="43" applyFont="1" applyFill="1" applyAlignment="1">
      <alignment horizontal="center"/>
    </xf>
    <xf numFmtId="0" fontId="95" fillId="3" borderId="0" xfId="49" applyFont="1" applyFill="1" applyAlignment="1">
      <alignment vertical="center"/>
    </xf>
    <xf numFmtId="0" fontId="62" fillId="3" borderId="0" xfId="49" applyFont="1" applyFill="1" applyAlignment="1">
      <alignment vertical="center"/>
    </xf>
    <xf numFmtId="166" fontId="61" fillId="4" borderId="17" xfId="0" applyNumberFormat="1" applyFont="1" applyFill="1" applyBorder="1" applyAlignment="1">
      <alignment horizontal="center" vertical="center"/>
    </xf>
    <xf numFmtId="166" fontId="61" fillId="0" borderId="22" xfId="0" applyNumberFormat="1" applyFont="1" applyBorder="1" applyAlignment="1">
      <alignment horizontal="center" vertical="center"/>
    </xf>
    <xf numFmtId="166" fontId="61" fillId="4" borderId="16" xfId="0" applyNumberFormat="1" applyFont="1" applyFill="1" applyBorder="1" applyAlignment="1">
      <alignment horizontal="center" vertical="center"/>
    </xf>
    <xf numFmtId="0" fontId="60" fillId="5" borderId="29" xfId="0" applyFont="1" applyFill="1" applyBorder="1" applyAlignment="1">
      <alignment horizontal="center"/>
    </xf>
    <xf numFmtId="170" fontId="58" fillId="4" borderId="29" xfId="48" applyNumberFormat="1" applyFont="1" applyFill="1" applyBorder="1" applyAlignment="1">
      <alignment horizontal="center" vertical="center"/>
    </xf>
    <xf numFmtId="170" fontId="58" fillId="4" borderId="17" xfId="48" applyNumberFormat="1" applyFont="1" applyFill="1" applyBorder="1" applyAlignment="1">
      <alignment vertical="center"/>
    </xf>
    <xf numFmtId="16" fontId="58" fillId="5" borderId="13" xfId="45" applyNumberFormat="1" applyFont="1" applyFill="1" applyBorder="1" applyAlignment="1">
      <alignment horizontal="center" vertical="center"/>
    </xf>
    <xf numFmtId="16" fontId="58" fillId="5" borderId="14" xfId="46" applyNumberFormat="1" applyFont="1" applyFill="1" applyBorder="1" applyAlignment="1">
      <alignment horizontal="center" vertical="center"/>
    </xf>
    <xf numFmtId="0" fontId="77" fillId="5" borderId="0" xfId="45" applyFont="1" applyFill="1" applyAlignment="1">
      <alignment horizontal="left" vertical="center"/>
    </xf>
    <xf numFmtId="0" fontId="92" fillId="5" borderId="18" xfId="45" applyFont="1" applyFill="1" applyBorder="1" applyAlignment="1">
      <alignment horizontal="center" vertical="center"/>
    </xf>
    <xf numFmtId="0" fontId="77" fillId="5" borderId="29" xfId="45" applyFont="1" applyFill="1" applyBorder="1" applyAlignment="1">
      <alignment horizontal="center" vertical="center"/>
    </xf>
    <xf numFmtId="16" fontId="60" fillId="5" borderId="29" xfId="45" applyNumberFormat="1" applyFont="1" applyFill="1" applyBorder="1" applyAlignment="1">
      <alignment horizontal="center" vertical="center"/>
    </xf>
    <xf numFmtId="16" fontId="60" fillId="5" borderId="17" xfId="45" applyNumberFormat="1" applyFont="1" applyFill="1" applyBorder="1" applyAlignment="1">
      <alignment horizontal="left" vertical="center"/>
    </xf>
    <xf numFmtId="0" fontId="62" fillId="4" borderId="0" xfId="0" applyFont="1" applyFill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/>
    </xf>
    <xf numFmtId="166" fontId="62" fillId="4" borderId="0" xfId="0" applyNumberFormat="1" applyFont="1" applyFill="1" applyAlignment="1">
      <alignment horizontal="center" vertical="center"/>
    </xf>
    <xf numFmtId="0" fontId="92" fillId="5" borderId="0" xfId="45" applyFont="1" applyFill="1" applyAlignment="1">
      <alignment horizontal="center" vertical="center"/>
    </xf>
    <xf numFmtId="0" fontId="92" fillId="5" borderId="0" xfId="45" applyFont="1" applyFill="1" applyAlignment="1">
      <alignment vertical="center"/>
    </xf>
    <xf numFmtId="0" fontId="33" fillId="5" borderId="0" xfId="46" applyFont="1" applyFill="1" applyAlignment="1">
      <alignment horizontal="center" vertical="center"/>
    </xf>
    <xf numFmtId="0" fontId="89" fillId="5" borderId="0" xfId="0" applyFont="1" applyFill="1" applyAlignment="1">
      <alignment horizontal="center" wrapText="1"/>
    </xf>
    <xf numFmtId="0" fontId="89" fillId="5" borderId="0" xfId="0" applyFont="1" applyFill="1"/>
    <xf numFmtId="16" fontId="89" fillId="5" borderId="0" xfId="48" applyNumberFormat="1" applyFont="1" applyFill="1" applyAlignment="1">
      <alignment horizontal="center" vertical="center"/>
    </xf>
    <xf numFmtId="166" fontId="36" fillId="0" borderId="24" xfId="0" applyNumberFormat="1" applyFont="1" applyBorder="1"/>
    <xf numFmtId="0" fontId="94" fillId="3" borderId="12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/>
    </xf>
    <xf numFmtId="16" fontId="96" fillId="4" borderId="12" xfId="46" applyNumberFormat="1" applyFont="1" applyFill="1" applyBorder="1"/>
    <xf numFmtId="16" fontId="36" fillId="4" borderId="17" xfId="46" applyNumberFormat="1" applyFont="1" applyFill="1" applyBorder="1" applyAlignment="1">
      <alignment horizontal="center" vertical="center"/>
    </xf>
    <xf numFmtId="16" fontId="58" fillId="5" borderId="17" xfId="48" applyNumberFormat="1" applyFont="1" applyFill="1" applyBorder="1" applyAlignment="1">
      <alignment horizontal="center" vertical="center"/>
    </xf>
    <xf numFmtId="16" fontId="60" fillId="5" borderId="22" xfId="48" applyNumberFormat="1" applyFont="1" applyFill="1" applyBorder="1" applyAlignment="1">
      <alignment horizontal="center" vertical="center"/>
    </xf>
    <xf numFmtId="166" fontId="102" fillId="5" borderId="13" xfId="0" applyNumberFormat="1" applyFont="1" applyFill="1" applyBorder="1" applyAlignment="1">
      <alignment horizontal="center" vertical="center"/>
    </xf>
    <xf numFmtId="166" fontId="102" fillId="0" borderId="13" xfId="0" applyNumberFormat="1" applyFont="1" applyBorder="1" applyAlignment="1">
      <alignment horizontal="center" vertical="center"/>
    </xf>
    <xf numFmtId="16" fontId="102" fillId="4" borderId="1" xfId="46" applyNumberFormat="1" applyFont="1" applyFill="1" applyBorder="1" applyAlignment="1">
      <alignment horizontal="center" vertical="center"/>
    </xf>
    <xf numFmtId="16" fontId="89" fillId="4" borderId="17" xfId="46" applyNumberFormat="1" applyFont="1" applyFill="1" applyBorder="1" applyAlignment="1">
      <alignment horizontal="center" vertical="center"/>
    </xf>
    <xf numFmtId="16" fontId="89" fillId="0" borderId="21" xfId="0" applyNumberFormat="1" applyFont="1" applyBorder="1" applyAlignment="1">
      <alignment horizontal="center" wrapText="1"/>
    </xf>
    <xf numFmtId="16" fontId="89" fillId="0" borderId="15" xfId="0" applyNumberFormat="1" applyFont="1" applyBorder="1" applyAlignment="1">
      <alignment horizontal="center" wrapText="1"/>
    </xf>
    <xf numFmtId="16" fontId="106" fillId="0" borderId="12" xfId="46" applyNumberFormat="1" applyFont="1" applyBorder="1" applyAlignment="1">
      <alignment horizontal="left" wrapText="1"/>
    </xf>
    <xf numFmtId="167" fontId="61" fillId="3" borderId="29" xfId="46" applyNumberFormat="1" applyFont="1" applyFill="1" applyBorder="1" applyAlignment="1">
      <alignment horizontal="center" vertical="center"/>
    </xf>
    <xf numFmtId="166" fontId="102" fillId="5" borderId="22" xfId="0" applyNumberFormat="1" applyFont="1" applyFill="1" applyBorder="1" applyAlignment="1">
      <alignment horizontal="center" vertical="center"/>
    </xf>
    <xf numFmtId="166" fontId="61" fillId="5" borderId="22" xfId="0" quotePrefix="1" applyNumberFormat="1" applyFont="1" applyFill="1" applyBorder="1" applyAlignment="1">
      <alignment horizontal="center" vertical="center"/>
    </xf>
    <xf numFmtId="166" fontId="61" fillId="4" borderId="22" xfId="0" applyNumberFormat="1" applyFont="1" applyFill="1" applyBorder="1" applyAlignment="1">
      <alignment horizontal="center" vertical="center"/>
    </xf>
    <xf numFmtId="166" fontId="102" fillId="5" borderId="21" xfId="0" applyNumberFormat="1" applyFont="1" applyFill="1" applyBorder="1" applyAlignment="1">
      <alignment horizontal="center" vertical="center"/>
    </xf>
    <xf numFmtId="0" fontId="60" fillId="5" borderId="0" xfId="46" applyFont="1" applyFill="1"/>
    <xf numFmtId="0" fontId="33" fillId="2" borderId="18" xfId="46" applyFont="1" applyFill="1" applyBorder="1"/>
    <xf numFmtId="0" fontId="77" fillId="4" borderId="29" xfId="0" applyFont="1" applyFill="1" applyBorder="1" applyAlignment="1">
      <alignment horizontal="center" vertical="center"/>
    </xf>
    <xf numFmtId="0" fontId="77" fillId="4" borderId="17" xfId="0" applyFont="1" applyFill="1" applyBorder="1" applyAlignment="1">
      <alignment horizontal="left" vertical="center"/>
    </xf>
    <xf numFmtId="16" fontId="86" fillId="2" borderId="22" xfId="46" applyNumberFormat="1" applyFont="1" applyFill="1" applyBorder="1" applyAlignment="1">
      <alignment horizontal="center" vertical="center"/>
    </xf>
    <xf numFmtId="16" fontId="86" fillId="2" borderId="0" xfId="46" applyNumberFormat="1" applyFont="1" applyFill="1" applyAlignment="1">
      <alignment horizontal="center" vertical="center"/>
    </xf>
    <xf numFmtId="0" fontId="91" fillId="6" borderId="29" xfId="45" applyFont="1" applyFill="1" applyBorder="1" applyAlignment="1">
      <alignment horizontal="center" vertical="center"/>
    </xf>
    <xf numFmtId="0" fontId="91" fillId="6" borderId="17" xfId="45" applyFont="1" applyFill="1" applyBorder="1" applyAlignment="1">
      <alignment horizontal="left" vertical="center"/>
    </xf>
    <xf numFmtId="0" fontId="33" fillId="2" borderId="20" xfId="46" applyFont="1" applyFill="1" applyBorder="1" applyAlignment="1">
      <alignment horizontal="left"/>
    </xf>
    <xf numFmtId="0" fontId="86" fillId="2" borderId="22" xfId="49" applyFont="1" applyFill="1" applyBorder="1" applyAlignment="1">
      <alignment horizontal="center" vertical="center"/>
    </xf>
    <xf numFmtId="0" fontId="33" fillId="2" borderId="23" xfId="46" applyFont="1" applyFill="1" applyBorder="1" applyAlignment="1">
      <alignment horizontal="center"/>
    </xf>
    <xf numFmtId="0" fontId="86" fillId="2" borderId="22" xfId="46" applyFont="1" applyFill="1" applyBorder="1" applyAlignment="1">
      <alignment horizontal="center" vertical="center"/>
    </xf>
    <xf numFmtId="0" fontId="33" fillId="2" borderId="23" xfId="46" applyFont="1" applyFill="1" applyBorder="1"/>
    <xf numFmtId="167" fontId="36" fillId="3" borderId="0" xfId="46" applyNumberFormat="1" applyFont="1" applyFill="1" applyAlignment="1">
      <alignment horizontal="center" vertical="center" wrapText="1"/>
    </xf>
    <xf numFmtId="16" fontId="58" fillId="5" borderId="30" xfId="48" applyNumberFormat="1" applyFont="1" applyFill="1" applyBorder="1" applyAlignment="1">
      <alignment horizontal="center" vertical="center"/>
    </xf>
    <xf numFmtId="167" fontId="61" fillId="4" borderId="0" xfId="46" applyNumberFormat="1" applyFont="1" applyFill="1" applyAlignment="1">
      <alignment horizontal="center" vertical="center" wrapText="1"/>
    </xf>
    <xf numFmtId="166" fontId="61" fillId="0" borderId="29" xfId="0" applyNumberFormat="1" applyFont="1" applyBorder="1" applyAlignment="1">
      <alignment horizontal="center" vertical="center"/>
    </xf>
    <xf numFmtId="0" fontId="77" fillId="5" borderId="17" xfId="0" applyFont="1" applyFill="1" applyBorder="1" applyAlignment="1">
      <alignment horizontal="left"/>
    </xf>
    <xf numFmtId="166" fontId="61" fillId="4" borderId="0" xfId="0" applyNumberFormat="1" applyFont="1" applyFill="1" applyAlignment="1">
      <alignment horizontal="center" vertical="center"/>
    </xf>
    <xf numFmtId="166" fontId="102" fillId="0" borderId="14" xfId="0" applyNumberFormat="1" applyFont="1" applyBorder="1" applyAlignment="1">
      <alignment horizontal="center" vertical="center"/>
    </xf>
    <xf numFmtId="167" fontId="102" fillId="5" borderId="21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/>
    </xf>
    <xf numFmtId="0" fontId="89" fillId="5" borderId="17" xfId="0" applyFont="1" applyFill="1" applyBorder="1"/>
    <xf numFmtId="16" fontId="89" fillId="5" borderId="22" xfId="48" applyNumberFormat="1" applyFont="1" applyFill="1" applyBorder="1" applyAlignment="1">
      <alignment horizontal="center" vertical="center"/>
    </xf>
    <xf numFmtId="166" fontId="102" fillId="5" borderId="29" xfId="0" applyNumberFormat="1" applyFont="1" applyFill="1" applyBorder="1" applyAlignment="1">
      <alignment horizontal="center" vertical="center"/>
    </xf>
    <xf numFmtId="16" fontId="60" fillId="35" borderId="21" xfId="0" applyNumberFormat="1" applyFont="1" applyFill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166" fontId="61" fillId="5" borderId="0" xfId="0" quotePrefix="1" applyNumberFormat="1" applyFont="1" applyFill="1" applyAlignment="1">
      <alignment horizontal="center" vertical="center"/>
    </xf>
    <xf numFmtId="0" fontId="102" fillId="4" borderId="29" xfId="47" applyFont="1" applyFill="1" applyBorder="1" applyAlignment="1">
      <alignment horizontal="center" wrapText="1"/>
    </xf>
    <xf numFmtId="166" fontId="102" fillId="0" borderId="21" xfId="0" applyNumberFormat="1" applyFont="1" applyBorder="1" applyAlignment="1">
      <alignment horizontal="center" vertical="center"/>
    </xf>
    <xf numFmtId="16" fontId="102" fillId="4" borderId="22" xfId="46" applyNumberFormat="1" applyFont="1" applyFill="1" applyBorder="1" applyAlignment="1">
      <alignment horizontal="center" vertical="center"/>
    </xf>
    <xf numFmtId="166" fontId="102" fillId="0" borderId="22" xfId="0" applyNumberFormat="1" applyFont="1" applyBorder="1" applyAlignment="1">
      <alignment horizontal="center" vertical="center"/>
    </xf>
    <xf numFmtId="0" fontId="102" fillId="4" borderId="13" xfId="47" applyFont="1" applyFill="1" applyBorder="1" applyAlignment="1">
      <alignment horizontal="center" wrapText="1"/>
    </xf>
    <xf numFmtId="0" fontId="102" fillId="4" borderId="15" xfId="47" applyFont="1" applyFill="1" applyBorder="1" applyAlignment="1">
      <alignment horizontal="center" wrapText="1"/>
    </xf>
    <xf numFmtId="166" fontId="61" fillId="5" borderId="29" xfId="0" quotePrefix="1" applyNumberFormat="1" applyFont="1" applyFill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16" fontId="58" fillId="5" borderId="0" xfId="48" applyNumberFormat="1" applyFont="1" applyFill="1" applyAlignment="1">
      <alignment horizontal="center" vertical="center"/>
    </xf>
    <xf numFmtId="16" fontId="60" fillId="5" borderId="28" xfId="48" applyNumberFormat="1" applyFont="1" applyFill="1" applyBorder="1" applyAlignment="1">
      <alignment horizontal="center" vertical="center"/>
    </xf>
    <xf numFmtId="16" fontId="89" fillId="5" borderId="17" xfId="48" applyNumberFormat="1" applyFont="1" applyFill="1" applyBorder="1" applyAlignment="1">
      <alignment horizontal="center" vertical="center"/>
    </xf>
    <xf numFmtId="0" fontId="33" fillId="0" borderId="19" xfId="48" applyFont="1" applyBorder="1"/>
    <xf numFmtId="0" fontId="33" fillId="0" borderId="20" xfId="48" applyFont="1" applyBorder="1"/>
    <xf numFmtId="0" fontId="33" fillId="0" borderId="23" xfId="48" applyFont="1" applyBorder="1"/>
    <xf numFmtId="0" fontId="102" fillId="4" borderId="28" xfId="47" applyFont="1" applyFill="1" applyBorder="1" applyAlignment="1">
      <alignment horizontal="center" wrapText="1"/>
    </xf>
    <xf numFmtId="16" fontId="102" fillId="4" borderId="21" xfId="47" applyNumberFormat="1" applyFont="1" applyFill="1" applyBorder="1" applyAlignment="1">
      <alignment horizontal="center" wrapText="1"/>
    </xf>
    <xf numFmtId="167" fontId="61" fillId="4" borderId="22" xfId="46" applyNumberFormat="1" applyFont="1" applyFill="1" applyBorder="1" applyAlignment="1">
      <alignment horizontal="center" vertical="center" wrapText="1"/>
    </xf>
    <xf numFmtId="0" fontId="102" fillId="4" borderId="0" xfId="47" applyFont="1" applyFill="1" applyAlignment="1">
      <alignment horizontal="center" wrapText="1"/>
    </xf>
    <xf numFmtId="166" fontId="102" fillId="5" borderId="15" xfId="0" applyNumberFormat="1" applyFont="1" applyFill="1" applyBorder="1" applyAlignment="1">
      <alignment horizontal="center" vertical="center"/>
    </xf>
    <xf numFmtId="166" fontId="102" fillId="5" borderId="17" xfId="0" quotePrefix="1" applyNumberFormat="1" applyFont="1" applyFill="1" applyBorder="1" applyAlignment="1">
      <alignment horizontal="center" vertical="center"/>
    </xf>
    <xf numFmtId="166" fontId="102" fillId="5" borderId="17" xfId="0" applyNumberFormat="1" applyFont="1" applyFill="1" applyBorder="1" applyAlignment="1">
      <alignment horizontal="center" vertical="center"/>
    </xf>
    <xf numFmtId="166" fontId="61" fillId="5" borderId="17" xfId="0" quotePrefix="1" applyNumberFormat="1" applyFont="1" applyFill="1" applyBorder="1" applyAlignment="1">
      <alignment horizontal="center" vertical="center"/>
    </xf>
    <xf numFmtId="0" fontId="60" fillId="5" borderId="13" xfId="0" applyFont="1" applyFill="1" applyBorder="1" applyAlignment="1">
      <alignment horizontal="center" wrapText="1"/>
    </xf>
    <xf numFmtId="0" fontId="60" fillId="5" borderId="28" xfId="0" applyFont="1" applyFill="1" applyBorder="1" applyAlignment="1">
      <alignment horizontal="center" wrapText="1"/>
    </xf>
    <xf numFmtId="0" fontId="77" fillId="5" borderId="0" xfId="0" applyFont="1" applyFill="1" applyAlignment="1">
      <alignment horizontal="left"/>
    </xf>
    <xf numFmtId="0" fontId="33" fillId="5" borderId="18" xfId="48" applyFont="1" applyFill="1" applyBorder="1"/>
    <xf numFmtId="0" fontId="33" fillId="5" borderId="19" xfId="48" applyFont="1" applyFill="1" applyBorder="1"/>
    <xf numFmtId="0" fontId="60" fillId="5" borderId="17" xfId="0" applyFont="1" applyFill="1" applyBorder="1"/>
    <xf numFmtId="0" fontId="60" fillId="5" borderId="15" xfId="0" applyFont="1" applyFill="1" applyBorder="1"/>
    <xf numFmtId="0" fontId="77" fillId="5" borderId="17" xfId="45" applyFont="1" applyFill="1" applyBorder="1" applyAlignment="1">
      <alignment vertical="center"/>
    </xf>
    <xf numFmtId="0" fontId="89" fillId="5" borderId="15" xfId="0" applyFont="1" applyFill="1" applyBorder="1"/>
    <xf numFmtId="0" fontId="93" fillId="5" borderId="0" xfId="0" applyFont="1" applyFill="1"/>
    <xf numFmtId="0" fontId="93" fillId="5" borderId="17" xfId="0" applyFont="1" applyFill="1" applyBorder="1"/>
    <xf numFmtId="0" fontId="77" fillId="5" borderId="0" xfId="0" applyFont="1" applyFill="1"/>
    <xf numFmtId="0" fontId="77" fillId="5" borderId="17" xfId="0" applyFont="1" applyFill="1" applyBorder="1"/>
    <xf numFmtId="0" fontId="60" fillId="5" borderId="19" xfId="0" applyFont="1" applyFill="1" applyBorder="1"/>
    <xf numFmtId="0" fontId="60" fillId="5" borderId="20" xfId="0" applyFont="1" applyFill="1" applyBorder="1"/>
    <xf numFmtId="0" fontId="89" fillId="5" borderId="13" xfId="0" applyFont="1" applyFill="1" applyBorder="1" applyAlignment="1">
      <alignment wrapText="1"/>
    </xf>
    <xf numFmtId="0" fontId="89" fillId="5" borderId="15" xfId="0" applyFont="1" applyFill="1" applyBorder="1" applyAlignment="1">
      <alignment wrapText="1"/>
    </xf>
    <xf numFmtId="0" fontId="93" fillId="5" borderId="29" xfId="0" applyFont="1" applyFill="1" applyBorder="1"/>
    <xf numFmtId="0" fontId="77" fillId="5" borderId="29" xfId="0" applyFont="1" applyFill="1" applyBorder="1"/>
    <xf numFmtId="0" fontId="60" fillId="5" borderId="29" xfId="0" applyFont="1" applyFill="1" applyBorder="1" applyAlignment="1">
      <alignment wrapText="1"/>
    </xf>
    <xf numFmtId="0" fontId="77" fillId="5" borderId="0" xfId="0" applyFont="1" applyFill="1" applyAlignment="1">
      <alignment wrapText="1"/>
    </xf>
    <xf numFmtId="0" fontId="36" fillId="36" borderId="12" xfId="6" applyFont="1" applyFill="1" applyBorder="1" applyAlignment="1">
      <alignment horizontal="center" vertical="center" wrapText="1"/>
    </xf>
    <xf numFmtId="0" fontId="36" fillId="36" borderId="21" xfId="6" applyFont="1" applyFill="1" applyBorder="1" applyAlignment="1">
      <alignment horizontal="center" vertical="center" wrapText="1"/>
    </xf>
    <xf numFmtId="0" fontId="54" fillId="36" borderId="24" xfId="6" applyFont="1" applyFill="1" applyBorder="1" applyAlignment="1">
      <alignment horizontal="center" vertical="center" wrapText="1"/>
    </xf>
    <xf numFmtId="0" fontId="33" fillId="37" borderId="0" xfId="46" applyFont="1" applyFill="1"/>
    <xf numFmtId="0" fontId="54" fillId="36" borderId="23" xfId="6" applyFont="1" applyFill="1" applyBorder="1" applyAlignment="1">
      <alignment horizontal="center" vertical="center"/>
    </xf>
    <xf numFmtId="0" fontId="36" fillId="38" borderId="23" xfId="6" applyFont="1" applyFill="1" applyBorder="1" applyAlignment="1">
      <alignment horizontal="center" vertical="center" wrapText="1"/>
    </xf>
    <xf numFmtId="0" fontId="36" fillId="39" borderId="12" xfId="6" applyFont="1" applyFill="1" applyBorder="1" applyAlignment="1">
      <alignment horizontal="center" vertical="center" wrapText="1"/>
    </xf>
    <xf numFmtId="0" fontId="36" fillId="37" borderId="25" xfId="46" applyFont="1" applyFill="1" applyBorder="1" applyAlignment="1">
      <alignment horizontal="center" vertical="center"/>
    </xf>
    <xf numFmtId="0" fontId="36" fillId="37" borderId="12" xfId="46" applyFont="1" applyFill="1" applyBorder="1" applyAlignment="1">
      <alignment horizontal="center" vertical="center"/>
    </xf>
    <xf numFmtId="16" fontId="36" fillId="37" borderId="13" xfId="46" applyNumberFormat="1" applyFont="1" applyFill="1" applyBorder="1" applyAlignment="1">
      <alignment vertical="center"/>
    </xf>
    <xf numFmtId="167" fontId="36" fillId="37" borderId="21" xfId="46" applyNumberFormat="1" applyFont="1" applyFill="1" applyBorder="1" applyAlignment="1">
      <alignment vertical="center"/>
    </xf>
    <xf numFmtId="16" fontId="36" fillId="37" borderId="21" xfId="46" applyNumberFormat="1" applyFont="1" applyFill="1" applyBorder="1" applyAlignment="1">
      <alignment horizontal="center" vertical="center"/>
    </xf>
    <xf numFmtId="0" fontId="77" fillId="37" borderId="12" xfId="0" applyFont="1" applyFill="1" applyBorder="1" applyAlignment="1">
      <alignment wrapText="1"/>
    </xf>
    <xf numFmtId="0" fontId="77" fillId="37" borderId="12" xfId="0" applyFont="1" applyFill="1" applyBorder="1"/>
    <xf numFmtId="16" fontId="77" fillId="37" borderId="21" xfId="46" applyNumberFormat="1" applyFont="1" applyFill="1" applyBorder="1" applyAlignment="1">
      <alignment horizontal="center" vertical="center" wrapText="1"/>
    </xf>
    <xf numFmtId="16" fontId="77" fillId="37" borderId="14" xfId="46" applyNumberFormat="1" applyFont="1" applyFill="1" applyBorder="1" applyAlignment="1">
      <alignment horizontal="center" vertical="center" wrapText="1"/>
    </xf>
    <xf numFmtId="16" fontId="77" fillId="39" borderId="21" xfId="46" applyNumberFormat="1" applyFont="1" applyFill="1" applyBorder="1" applyAlignment="1">
      <alignment horizontal="center" vertical="center" wrapText="1"/>
    </xf>
    <xf numFmtId="0" fontId="77" fillId="37" borderId="0" xfId="46" applyFont="1" applyFill="1" applyAlignment="1">
      <alignment horizontal="left"/>
    </xf>
    <xf numFmtId="0" fontId="32" fillId="37" borderId="0" xfId="0" applyFont="1" applyFill="1"/>
    <xf numFmtId="16" fontId="36" fillId="37" borderId="18" xfId="46" applyNumberFormat="1" applyFont="1" applyFill="1" applyBorder="1" applyAlignment="1">
      <alignment vertical="center"/>
    </xf>
    <xf numFmtId="167" fontId="36" fillId="37" borderId="23" xfId="46" applyNumberFormat="1" applyFont="1" applyFill="1" applyBorder="1" applyAlignment="1">
      <alignment vertical="center"/>
    </xf>
    <xf numFmtId="16" fontId="36" fillId="37" borderId="23" xfId="46" applyNumberFormat="1" applyFont="1" applyFill="1" applyBorder="1" applyAlignment="1">
      <alignment horizontal="center" vertical="center"/>
    </xf>
    <xf numFmtId="0" fontId="89" fillId="37" borderId="12" xfId="0" applyFont="1" applyFill="1" applyBorder="1" applyAlignment="1">
      <alignment wrapText="1"/>
    </xf>
    <xf numFmtId="0" fontId="89" fillId="37" borderId="12" xfId="0" applyFont="1" applyFill="1" applyBorder="1"/>
    <xf numFmtId="16" fontId="85" fillId="37" borderId="23" xfId="46" applyNumberFormat="1" applyFont="1" applyFill="1" applyBorder="1" applyAlignment="1">
      <alignment horizontal="center" vertical="center" wrapText="1"/>
    </xf>
    <xf numFmtId="16" fontId="85" fillId="37" borderId="19" xfId="46" applyNumberFormat="1" applyFont="1" applyFill="1" applyBorder="1" applyAlignment="1">
      <alignment horizontal="center" vertical="center" wrapText="1"/>
    </xf>
    <xf numFmtId="16" fontId="85" fillId="39" borderId="23" xfId="46" applyNumberFormat="1" applyFont="1" applyFill="1" applyBorder="1" applyAlignment="1">
      <alignment horizontal="center" vertical="center" wrapText="1"/>
    </xf>
    <xf numFmtId="0" fontId="85" fillId="37" borderId="0" xfId="46" applyFont="1" applyFill="1" applyAlignment="1">
      <alignment horizontal="left"/>
    </xf>
    <xf numFmtId="167" fontId="36" fillId="37" borderId="13" xfId="46" applyNumberFormat="1" applyFont="1" applyFill="1" applyBorder="1" applyAlignment="1">
      <alignment vertical="center"/>
    </xf>
    <xf numFmtId="0" fontId="89" fillId="37" borderId="29" xfId="0" applyFont="1" applyFill="1" applyBorder="1" applyAlignment="1">
      <alignment wrapText="1"/>
    </xf>
    <xf numFmtId="16" fontId="85" fillId="40" borderId="23" xfId="46" applyNumberFormat="1" applyFont="1" applyFill="1" applyBorder="1" applyAlignment="1">
      <alignment horizontal="center" vertical="center" wrapText="1"/>
    </xf>
    <xf numFmtId="167" fontId="36" fillId="37" borderId="29" xfId="46" applyNumberFormat="1" applyFont="1" applyFill="1" applyBorder="1" applyAlignment="1">
      <alignment vertical="center"/>
    </xf>
    <xf numFmtId="167" fontId="36" fillId="37" borderId="22" xfId="46" applyNumberFormat="1" applyFont="1" applyFill="1" applyBorder="1" applyAlignment="1">
      <alignment vertical="center"/>
    </xf>
    <xf numFmtId="16" fontId="36" fillId="37" borderId="22" xfId="46" applyNumberFormat="1" applyFont="1" applyFill="1" applyBorder="1" applyAlignment="1">
      <alignment horizontal="center" vertical="center"/>
    </xf>
    <xf numFmtId="167" fontId="36" fillId="5" borderId="12" xfId="46" applyNumberFormat="1" applyFont="1" applyFill="1" applyBorder="1" applyAlignment="1">
      <alignment vertical="center"/>
    </xf>
    <xf numFmtId="166" fontId="36" fillId="5" borderId="12" xfId="0" applyNumberFormat="1" applyFont="1" applyFill="1" applyBorder="1"/>
    <xf numFmtId="0" fontId="77" fillId="5" borderId="24" xfId="0" applyFont="1" applyFill="1" applyBorder="1"/>
    <xf numFmtId="0" fontId="77" fillId="5" borderId="26" xfId="0" applyFont="1" applyFill="1" applyBorder="1"/>
    <xf numFmtId="16" fontId="58" fillId="5" borderId="12" xfId="48" applyNumberFormat="1" applyFont="1" applyFill="1" applyBorder="1"/>
    <xf numFmtId="0" fontId="77" fillId="5" borderId="0" xfId="48" applyFont="1" applyFill="1" applyAlignment="1">
      <alignment horizontal="center"/>
    </xf>
    <xf numFmtId="0" fontId="32" fillId="5" borderId="0" xfId="0" applyFont="1" applyFill="1"/>
    <xf numFmtId="0" fontId="58" fillId="5" borderId="0" xfId="48" applyFont="1" applyFill="1" applyAlignment="1">
      <alignment horizontal="center" vertical="center"/>
    </xf>
    <xf numFmtId="0" fontId="79" fillId="4" borderId="0" xfId="48" applyFont="1" applyFill="1"/>
    <xf numFmtId="16" fontId="58" fillId="32" borderId="12" xfId="48" applyNumberFormat="1" applyFont="1" applyFill="1" applyBorder="1"/>
    <xf numFmtId="170" fontId="58" fillId="5" borderId="0" xfId="48" applyNumberFormat="1" applyFont="1" applyFill="1" applyAlignment="1">
      <alignment horizontal="center" vertical="center"/>
    </xf>
    <xf numFmtId="0" fontId="77" fillId="5" borderId="0" xfId="48" applyFont="1" applyFill="1"/>
    <xf numFmtId="166" fontId="36" fillId="5" borderId="0" xfId="0" quotePrefix="1" applyNumberFormat="1" applyFont="1" applyFill="1" applyAlignment="1">
      <alignment horizontal="center" vertical="center"/>
    </xf>
    <xf numFmtId="0" fontId="91" fillId="6" borderId="0" xfId="45" applyFont="1" applyFill="1" applyAlignment="1">
      <alignment horizontal="center" vertical="center"/>
    </xf>
    <xf numFmtId="0" fontId="91" fillId="6" borderId="0" xfId="45" applyFont="1" applyFill="1" applyAlignment="1">
      <alignment horizontal="left" vertical="center"/>
    </xf>
    <xf numFmtId="0" fontId="86" fillId="2" borderId="0" xfId="49" applyFont="1" applyFill="1" applyAlignment="1">
      <alignment horizontal="center" vertical="center"/>
    </xf>
    <xf numFmtId="0" fontId="86" fillId="2" borderId="0" xfId="46" applyFont="1" applyFill="1" applyAlignment="1">
      <alignment horizontal="center" vertical="center"/>
    </xf>
    <xf numFmtId="169" fontId="89" fillId="5" borderId="29" xfId="48" applyNumberFormat="1" applyFont="1" applyFill="1" applyBorder="1" applyAlignment="1">
      <alignment horizontal="center" vertical="center" wrapText="1"/>
    </xf>
    <xf numFmtId="167" fontId="107" fillId="0" borderId="29" xfId="139" applyNumberFormat="1" applyFont="1" applyBorder="1" applyAlignment="1">
      <alignment horizontal="center" vertical="center" wrapText="1"/>
    </xf>
    <xf numFmtId="167" fontId="107" fillId="0" borderId="0" xfId="139" applyNumberFormat="1" applyFont="1" applyAlignment="1">
      <alignment horizontal="center" vertical="center"/>
    </xf>
    <xf numFmtId="16" fontId="107" fillId="4" borderId="23" xfId="46" applyNumberFormat="1" applyFont="1" applyFill="1" applyBorder="1" applyAlignment="1">
      <alignment horizontal="center" vertical="center"/>
    </xf>
    <xf numFmtId="166" fontId="107" fillId="4" borderId="20" xfId="0" applyNumberFormat="1" applyFont="1" applyFill="1" applyBorder="1" applyAlignment="1">
      <alignment horizontal="center" vertical="center"/>
    </xf>
    <xf numFmtId="166" fontId="107" fillId="0" borderId="20" xfId="0" applyNumberFormat="1" applyFont="1" applyBorder="1" applyAlignment="1">
      <alignment horizontal="center" vertical="center"/>
    </xf>
    <xf numFmtId="166" fontId="107" fillId="0" borderId="18" xfId="0" applyNumberFormat="1" applyFont="1" applyBorder="1" applyAlignment="1">
      <alignment horizontal="center" vertical="center"/>
    </xf>
    <xf numFmtId="16" fontId="107" fillId="4" borderId="20" xfId="46" applyNumberFormat="1" applyFont="1" applyFill="1" applyBorder="1" applyAlignment="1">
      <alignment horizontal="center" vertical="center"/>
    </xf>
    <xf numFmtId="166" fontId="107" fillId="0" borderId="23" xfId="0" applyNumberFormat="1" applyFont="1" applyBorder="1" applyAlignment="1">
      <alignment horizontal="center" vertical="center"/>
    </xf>
    <xf numFmtId="167" fontId="107" fillId="33" borderId="18" xfId="139" applyNumberFormat="1" applyFont="1" applyFill="1" applyBorder="1" applyAlignment="1">
      <alignment horizontal="center" vertical="center" wrapText="1"/>
    </xf>
    <xf numFmtId="167" fontId="107" fillId="34" borderId="20" xfId="139" applyNumberFormat="1" applyFont="1" applyFill="1" applyBorder="1" applyAlignment="1">
      <alignment horizontal="center" vertical="center"/>
    </xf>
    <xf numFmtId="0" fontId="89" fillId="5" borderId="29" xfId="0" applyFont="1" applyFill="1" applyBorder="1" applyAlignment="1">
      <alignment horizontal="center" wrapText="1"/>
    </xf>
    <xf numFmtId="16" fontId="89" fillId="5" borderId="19" xfId="48" applyNumberFormat="1" applyFont="1" applyFill="1" applyBorder="1" applyAlignment="1">
      <alignment horizontal="center" vertical="center"/>
    </xf>
    <xf numFmtId="16" fontId="36" fillId="4" borderId="31" xfId="46" applyNumberFormat="1" applyFont="1" applyFill="1" applyBorder="1" applyAlignment="1">
      <alignment horizontal="center" vertical="center"/>
    </xf>
    <xf numFmtId="16" fontId="36" fillId="4" borderId="32" xfId="46" applyNumberFormat="1" applyFont="1" applyFill="1" applyBorder="1" applyAlignment="1">
      <alignment horizontal="center" vertical="center"/>
    </xf>
    <xf numFmtId="169" fontId="89" fillId="5" borderId="17" xfId="48" applyNumberFormat="1" applyFont="1" applyFill="1" applyBorder="1" applyAlignment="1">
      <alignment vertical="center"/>
    </xf>
    <xf numFmtId="16" fontId="107" fillId="4" borderId="0" xfId="46" applyNumberFormat="1" applyFont="1" applyFill="1" applyAlignment="1">
      <alignment horizontal="center" vertical="center"/>
    </xf>
    <xf numFmtId="166" fontId="107" fillId="0" borderId="0" xfId="0" applyNumberFormat="1" applyFont="1" applyAlignment="1">
      <alignment horizontal="center" vertical="center"/>
    </xf>
    <xf numFmtId="167" fontId="107" fillId="3" borderId="23" xfId="46" applyNumberFormat="1" applyFont="1" applyFill="1" applyBorder="1" applyAlignment="1">
      <alignment horizontal="center" vertical="center"/>
    </xf>
    <xf numFmtId="166" fontId="107" fillId="5" borderId="20" xfId="0" applyNumberFormat="1" applyFont="1" applyFill="1" applyBorder="1" applyAlignment="1">
      <alignment horizontal="center" vertical="center"/>
    </xf>
    <xf numFmtId="166" fontId="107" fillId="5" borderId="23" xfId="0" quotePrefix="1" applyNumberFormat="1" applyFont="1" applyFill="1" applyBorder="1" applyAlignment="1">
      <alignment horizontal="center" vertical="center"/>
    </xf>
    <xf numFmtId="166" fontId="107" fillId="4" borderId="18" xfId="0" applyNumberFormat="1" applyFont="1" applyFill="1" applyBorder="1" applyAlignment="1">
      <alignment horizontal="center" vertical="center"/>
    </xf>
    <xf numFmtId="16" fontId="89" fillId="5" borderId="18" xfId="48" applyNumberFormat="1" applyFont="1" applyFill="1" applyBorder="1" applyAlignment="1">
      <alignment horizontal="center" vertical="center"/>
    </xf>
    <xf numFmtId="0" fontId="33" fillId="3" borderId="23" xfId="48" applyFont="1" applyFill="1" applyBorder="1" applyAlignment="1">
      <alignment horizontal="center"/>
    </xf>
    <xf numFmtId="0" fontId="82" fillId="3" borderId="23" xfId="48" applyFont="1" applyFill="1" applyBorder="1"/>
    <xf numFmtId="0" fontId="33" fillId="3" borderId="20" xfId="48" applyFont="1" applyFill="1" applyBorder="1"/>
    <xf numFmtId="0" fontId="75" fillId="0" borderId="29" xfId="48" applyFont="1" applyBorder="1" applyAlignment="1">
      <alignment horizontal="left"/>
    </xf>
    <xf numFmtId="0" fontId="92" fillId="5" borderId="29" xfId="45" applyFont="1" applyFill="1" applyBorder="1" applyAlignment="1">
      <alignment horizontal="center" vertical="center"/>
    </xf>
    <xf numFmtId="0" fontId="92" fillId="5" borderId="17" xfId="45" applyFont="1" applyFill="1" applyBorder="1" applyAlignment="1">
      <alignment vertical="center"/>
    </xf>
    <xf numFmtId="0" fontId="33" fillId="5" borderId="29" xfId="45" applyFont="1" applyFill="1" applyBorder="1" applyAlignment="1">
      <alignment horizontal="center" vertical="center"/>
    </xf>
    <xf numFmtId="0" fontId="33" fillId="5" borderId="22" xfId="45" applyFont="1" applyFill="1" applyBorder="1" applyAlignment="1">
      <alignment horizontal="center" vertical="center"/>
    </xf>
    <xf numFmtId="0" fontId="33" fillId="5" borderId="17" xfId="46" applyFont="1" applyFill="1" applyBorder="1" applyAlignment="1">
      <alignment horizontal="center" vertical="center"/>
    </xf>
    <xf numFmtId="171" fontId="33" fillId="0" borderId="0" xfId="121" applyNumberFormat="1" applyFont="1" applyAlignment="1">
      <alignment horizontal="center" vertical="center" wrapText="1"/>
    </xf>
    <xf numFmtId="167" fontId="36" fillId="3" borderId="0" xfId="46" applyNumberFormat="1" applyFont="1" applyFill="1" applyAlignment="1">
      <alignment vertical="center"/>
    </xf>
    <xf numFmtId="0" fontId="77" fillId="5" borderId="15" xfId="45" applyFont="1" applyFill="1" applyBorder="1" applyAlignment="1">
      <alignment vertical="center"/>
    </xf>
    <xf numFmtId="16" fontId="60" fillId="4" borderId="29" xfId="46" applyNumberFormat="1" applyFont="1" applyFill="1" applyBorder="1" applyAlignment="1">
      <alignment horizontal="center" vertical="center"/>
    </xf>
    <xf numFmtId="16" fontId="60" fillId="4" borderId="17" xfId="46" applyNumberFormat="1" applyFont="1" applyFill="1" applyBorder="1" applyAlignment="1">
      <alignment horizontal="center" vertical="center"/>
    </xf>
    <xf numFmtId="0" fontId="60" fillId="5" borderId="0" xfId="0" applyFont="1" applyFill="1"/>
    <xf numFmtId="167" fontId="55" fillId="4" borderId="13" xfId="46" applyNumberFormat="1" applyFont="1" applyFill="1" applyBorder="1" applyAlignment="1">
      <alignment horizontal="center" vertical="center"/>
    </xf>
    <xf numFmtId="166" fontId="102" fillId="0" borderId="28" xfId="0" applyNumberFormat="1" applyFont="1" applyBorder="1" applyAlignment="1">
      <alignment horizontal="center" vertical="center"/>
    </xf>
    <xf numFmtId="0" fontId="89" fillId="5" borderId="28" xfId="0" applyFont="1" applyFill="1" applyBorder="1"/>
    <xf numFmtId="0" fontId="64" fillId="4" borderId="28" xfId="45" applyFont="1" applyFill="1" applyBorder="1" applyAlignment="1">
      <alignment horizontal="center" vertical="center"/>
    </xf>
    <xf numFmtId="0" fontId="64" fillId="4" borderId="28" xfId="45" applyFont="1" applyFill="1" applyBorder="1" applyAlignment="1">
      <alignment vertical="center"/>
    </xf>
    <xf numFmtId="0" fontId="33" fillId="0" borderId="28" xfId="45" applyFont="1" applyBorder="1" applyAlignment="1">
      <alignment vertical="center"/>
    </xf>
    <xf numFmtId="0" fontId="33" fillId="5" borderId="23" xfId="46" applyFont="1" applyFill="1" applyBorder="1" applyAlignment="1">
      <alignment horizontal="center" vertical="center"/>
    </xf>
    <xf numFmtId="0" fontId="33" fillId="5" borderId="22" xfId="46" applyFont="1" applyFill="1" applyBorder="1" applyAlignment="1">
      <alignment horizontal="center" vertical="center"/>
    </xf>
    <xf numFmtId="0" fontId="33" fillId="5" borderId="18" xfId="46" applyFont="1" applyFill="1" applyBorder="1" applyAlignment="1">
      <alignment horizontal="center" vertical="center"/>
    </xf>
    <xf numFmtId="0" fontId="33" fillId="0" borderId="29" xfId="46" applyFont="1" applyBorder="1" applyAlignment="1">
      <alignment horizontal="left"/>
    </xf>
    <xf numFmtId="0" fontId="58" fillId="0" borderId="29" xfId="45" applyFont="1" applyBorder="1" applyAlignment="1">
      <alignment horizontal="left" vertical="center"/>
    </xf>
    <xf numFmtId="167" fontId="55" fillId="4" borderId="15" xfId="46" applyNumberFormat="1" applyFont="1" applyFill="1" applyBorder="1" applyAlignment="1">
      <alignment horizontal="center" vertical="center"/>
    </xf>
    <xf numFmtId="166" fontId="61" fillId="4" borderId="13" xfId="0" applyNumberFormat="1" applyFont="1" applyFill="1" applyBorder="1" applyAlignment="1">
      <alignment horizontal="center" vertical="center"/>
    </xf>
    <xf numFmtId="0" fontId="60" fillId="5" borderId="18" xfId="0" applyFont="1" applyFill="1" applyBorder="1"/>
    <xf numFmtId="16" fontId="60" fillId="5" borderId="20" xfId="46" applyNumberFormat="1" applyFont="1" applyFill="1" applyBorder="1" applyAlignment="1">
      <alignment horizontal="center" vertical="center"/>
    </xf>
    <xf numFmtId="0" fontId="86" fillId="2" borderId="18" xfId="46" applyFont="1" applyFill="1" applyBorder="1" applyAlignment="1">
      <alignment horizontal="center" vertical="center"/>
    </xf>
    <xf numFmtId="167" fontId="61" fillId="4" borderId="17" xfId="46" applyNumberFormat="1" applyFont="1" applyFill="1" applyBorder="1" applyAlignment="1">
      <alignment horizontal="center" vertical="center" wrapText="1"/>
    </xf>
    <xf numFmtId="0" fontId="33" fillId="3" borderId="18" xfId="48" applyFont="1" applyFill="1" applyBorder="1" applyAlignment="1">
      <alignment horizontal="center"/>
    </xf>
    <xf numFmtId="0" fontId="86" fillId="2" borderId="28" xfId="49" applyFont="1" applyFill="1" applyBorder="1" applyAlignment="1">
      <alignment horizontal="center" vertical="center"/>
    </xf>
    <xf numFmtId="0" fontId="77" fillId="5" borderId="26" xfId="0" applyFont="1" applyFill="1" applyBorder="1" applyAlignment="1">
      <alignment wrapText="1"/>
    </xf>
    <xf numFmtId="167" fontId="107" fillId="33" borderId="0" xfId="139" applyNumberFormat="1" applyFont="1" applyFill="1" applyAlignment="1">
      <alignment horizontal="center" vertical="center" wrapText="1"/>
    </xf>
    <xf numFmtId="167" fontId="107" fillId="34" borderId="0" xfId="139" applyNumberFormat="1" applyFont="1" applyFill="1" applyAlignment="1">
      <alignment horizontal="center" vertical="center"/>
    </xf>
    <xf numFmtId="167" fontId="107" fillId="3" borderId="0" xfId="46" applyNumberFormat="1" applyFont="1" applyFill="1" applyAlignment="1">
      <alignment horizontal="center" vertical="center"/>
    </xf>
    <xf numFmtId="166" fontId="107" fillId="5" borderId="0" xfId="0" applyNumberFormat="1" applyFont="1" applyFill="1" applyAlignment="1">
      <alignment horizontal="center" vertical="center"/>
    </xf>
    <xf numFmtId="166" fontId="107" fillId="5" borderId="0" xfId="0" quotePrefix="1" applyNumberFormat="1" applyFont="1" applyFill="1" applyAlignment="1">
      <alignment horizontal="center" vertical="center"/>
    </xf>
    <xf numFmtId="167" fontId="107" fillId="34" borderId="20" xfId="139" applyNumberFormat="1" applyFont="1" applyFill="1" applyBorder="1" applyAlignment="1">
      <alignment horizontal="center" vertical="center" wrapText="1"/>
    </xf>
    <xf numFmtId="0" fontId="33" fillId="5" borderId="0" xfId="45" applyFont="1" applyFill="1" applyAlignment="1">
      <alignment horizontal="center" vertical="center"/>
    </xf>
    <xf numFmtId="16" fontId="96" fillId="5" borderId="12" xfId="46" applyNumberFormat="1" applyFont="1" applyFill="1" applyBorder="1" applyAlignment="1">
      <alignment horizontal="center" wrapText="1"/>
    </xf>
    <xf numFmtId="167" fontId="36" fillId="5" borderId="12" xfId="46" applyNumberFormat="1" applyFont="1" applyFill="1" applyBorder="1" applyAlignment="1">
      <alignment vertical="center" wrapText="1"/>
    </xf>
    <xf numFmtId="167" fontId="36" fillId="42" borderId="29" xfId="46" applyNumberFormat="1" applyFont="1" applyFill="1" applyBorder="1" applyAlignment="1">
      <alignment horizontal="center" vertical="center"/>
    </xf>
    <xf numFmtId="167" fontId="36" fillId="43" borderId="0" xfId="46" applyNumberFormat="1" applyFont="1" applyFill="1" applyAlignment="1">
      <alignment horizontal="center" vertical="center" wrapText="1"/>
    </xf>
    <xf numFmtId="167" fontId="36" fillId="43" borderId="22" xfId="46" applyNumberFormat="1" applyFont="1" applyFill="1" applyBorder="1" applyAlignment="1">
      <alignment horizontal="center" vertical="center" wrapText="1"/>
    </xf>
    <xf numFmtId="166" fontId="36" fillId="41" borderId="17" xfId="0" applyNumberFormat="1" applyFont="1" applyFill="1" applyBorder="1" applyAlignment="1">
      <alignment horizontal="center" vertical="center"/>
    </xf>
    <xf numFmtId="166" fontId="36" fillId="41" borderId="17" xfId="0" quotePrefix="1" applyNumberFormat="1" applyFont="1" applyFill="1" applyBorder="1" applyAlignment="1">
      <alignment horizontal="center" vertical="center"/>
    </xf>
    <xf numFmtId="166" fontId="36" fillId="41" borderId="29" xfId="0" quotePrefix="1" applyNumberFormat="1" applyFont="1" applyFill="1" applyBorder="1" applyAlignment="1">
      <alignment horizontal="center" vertical="center"/>
    </xf>
    <xf numFmtId="167" fontId="36" fillId="43" borderId="17" xfId="46" applyNumberFormat="1" applyFont="1" applyFill="1" applyBorder="1" applyAlignment="1">
      <alignment horizontal="center" vertical="center"/>
    </xf>
    <xf numFmtId="166" fontId="102" fillId="41" borderId="17" xfId="0" quotePrefix="1" applyNumberFormat="1" applyFont="1" applyFill="1" applyBorder="1" applyAlignment="1">
      <alignment horizontal="center" vertical="center"/>
    </xf>
    <xf numFmtId="166" fontId="36" fillId="41" borderId="22" xfId="0" quotePrefix="1" applyNumberFormat="1" applyFont="1" applyFill="1" applyBorder="1" applyAlignment="1">
      <alignment horizontal="center" vertical="center"/>
    </xf>
    <xf numFmtId="166" fontId="36" fillId="43" borderId="29" xfId="0" applyNumberFormat="1" applyFont="1" applyFill="1" applyBorder="1" applyAlignment="1">
      <alignment horizontal="center" vertical="center"/>
    </xf>
    <xf numFmtId="16" fontId="102" fillId="43" borderId="22" xfId="46" applyNumberFormat="1" applyFont="1" applyFill="1" applyBorder="1" applyAlignment="1">
      <alignment horizontal="center" vertical="center"/>
    </xf>
    <xf numFmtId="166" fontId="62" fillId="43" borderId="17" xfId="0" applyNumberFormat="1" applyFont="1" applyFill="1" applyBorder="1" applyAlignment="1">
      <alignment horizontal="center" vertical="center"/>
    </xf>
    <xf numFmtId="166" fontId="62" fillId="41" borderId="29" xfId="0" applyNumberFormat="1" applyFont="1" applyFill="1" applyBorder="1" applyAlignment="1">
      <alignment horizontal="center" vertical="center"/>
    </xf>
    <xf numFmtId="167" fontId="36" fillId="42" borderId="29" xfId="46" applyNumberFormat="1" applyFont="1" applyFill="1" applyBorder="1" applyAlignment="1">
      <alignment horizontal="center" vertical="center" wrapText="1"/>
    </xf>
    <xf numFmtId="167" fontId="36" fillId="43" borderId="0" xfId="46" applyNumberFormat="1" applyFont="1" applyFill="1" applyAlignment="1">
      <alignment horizontal="center" vertical="center"/>
    </xf>
    <xf numFmtId="16" fontId="36" fillId="43" borderId="22" xfId="46" applyNumberFormat="1" applyFont="1" applyFill="1" applyBorder="1" applyAlignment="1">
      <alignment horizontal="center" vertical="center"/>
    </xf>
    <xf numFmtId="166" fontId="59" fillId="43" borderId="0" xfId="0" applyNumberFormat="1" applyFont="1" applyFill="1" applyAlignment="1">
      <alignment horizontal="center" vertical="center"/>
    </xf>
    <xf numFmtId="166" fontId="59" fillId="43" borderId="29" xfId="0" applyNumberFormat="1" applyFont="1" applyFill="1" applyBorder="1" applyAlignment="1">
      <alignment horizontal="center" vertical="center"/>
    </xf>
    <xf numFmtId="166" fontId="59" fillId="43" borderId="22" xfId="0" applyNumberFormat="1" applyFont="1" applyFill="1" applyBorder="1" applyAlignment="1">
      <alignment horizontal="center" vertical="center"/>
    </xf>
    <xf numFmtId="166" fontId="62" fillId="41" borderId="0" xfId="0" applyNumberFormat="1" applyFont="1" applyFill="1" applyAlignment="1">
      <alignment horizontal="center" vertical="center"/>
    </xf>
    <xf numFmtId="166" fontId="62" fillId="41" borderId="22" xfId="0" applyNumberFormat="1" applyFont="1" applyFill="1" applyBorder="1" applyAlignment="1">
      <alignment horizontal="center" vertical="center"/>
    </xf>
    <xf numFmtId="16" fontId="102" fillId="4" borderId="32" xfId="46" applyNumberFormat="1" applyFont="1" applyFill="1" applyBorder="1" applyAlignment="1">
      <alignment horizontal="center" vertical="center"/>
    </xf>
    <xf numFmtId="16" fontId="107" fillId="4" borderId="19" xfId="46" applyNumberFormat="1" applyFont="1" applyFill="1" applyBorder="1" applyAlignment="1">
      <alignment horizontal="center" vertical="center"/>
    </xf>
    <xf numFmtId="166" fontId="107" fillId="0" borderId="19" xfId="0" applyNumberFormat="1" applyFont="1" applyBorder="1" applyAlignment="1">
      <alignment horizontal="center" vertical="center"/>
    </xf>
    <xf numFmtId="0" fontId="60" fillId="5" borderId="18" xfId="0" applyFont="1" applyFill="1" applyBorder="1" applyAlignment="1">
      <alignment wrapText="1"/>
    </xf>
    <xf numFmtId="16" fontId="60" fillId="4" borderId="20" xfId="46" applyNumberFormat="1" applyFont="1" applyFill="1" applyBorder="1" applyAlignment="1">
      <alignment horizontal="center" vertical="center"/>
    </xf>
    <xf numFmtId="167" fontId="36" fillId="5" borderId="0" xfId="46" applyNumberFormat="1" applyFont="1" applyFill="1" applyAlignment="1">
      <alignment vertical="center"/>
    </xf>
    <xf numFmtId="166" fontId="36" fillId="5" borderId="0" xfId="0" applyNumberFormat="1" applyFont="1" applyFill="1"/>
    <xf numFmtId="16" fontId="58" fillId="32" borderId="0" xfId="48" applyNumberFormat="1" applyFont="1" applyFill="1"/>
    <xf numFmtId="16" fontId="106" fillId="0" borderId="0" xfId="46" applyNumberFormat="1" applyFont="1" applyAlignment="1">
      <alignment horizontal="left" wrapText="1"/>
    </xf>
    <xf numFmtId="167" fontId="36" fillId="0" borderId="0" xfId="46" applyNumberFormat="1" applyFont="1"/>
    <xf numFmtId="166" fontId="36" fillId="0" borderId="0" xfId="0" applyNumberFormat="1" applyFont="1"/>
    <xf numFmtId="16" fontId="96" fillId="5" borderId="0" xfId="46" applyNumberFormat="1" applyFont="1" applyFill="1" applyAlignment="1">
      <alignment horizontal="center" wrapText="1"/>
    </xf>
    <xf numFmtId="16" fontId="96" fillId="4" borderId="0" xfId="46" applyNumberFormat="1" applyFont="1" applyFill="1"/>
    <xf numFmtId="0" fontId="77" fillId="41" borderId="17" xfId="0" applyFont="1" applyFill="1" applyBorder="1" applyAlignment="1">
      <alignment horizontal="left"/>
    </xf>
    <xf numFmtId="167" fontId="36" fillId="3" borderId="29" xfId="46" applyNumberFormat="1" applyFont="1" applyFill="1" applyBorder="1" applyAlignment="1">
      <alignment horizontal="center" vertical="center"/>
    </xf>
    <xf numFmtId="167" fontId="36" fillId="4" borderId="0" xfId="46" applyNumberFormat="1" applyFont="1" applyFill="1" applyAlignment="1">
      <alignment horizontal="center" vertical="center" wrapText="1"/>
    </xf>
    <xf numFmtId="166" fontId="36" fillId="5" borderId="17" xfId="0" quotePrefix="1" applyNumberFormat="1" applyFont="1" applyFill="1" applyBorder="1" applyAlignment="1">
      <alignment horizontal="center" vertical="center"/>
    </xf>
    <xf numFmtId="166" fontId="36" fillId="5" borderId="29" xfId="0" quotePrefix="1" applyNumberFormat="1" applyFont="1" applyFill="1" applyBorder="1" applyAlignment="1">
      <alignment horizontal="center" vertical="center"/>
    </xf>
    <xf numFmtId="167" fontId="107" fillId="5" borderId="29" xfId="139" applyNumberFormat="1" applyFont="1" applyFill="1" applyBorder="1" applyAlignment="1">
      <alignment horizontal="center" vertical="center" wrapText="1"/>
    </xf>
    <xf numFmtId="167" fontId="107" fillId="5" borderId="0" xfId="139" applyNumberFormat="1" applyFont="1" applyFill="1" applyAlignment="1">
      <alignment horizontal="center" vertical="center"/>
    </xf>
    <xf numFmtId="166" fontId="107" fillId="5" borderId="18" xfId="0" applyNumberFormat="1" applyFont="1" applyFill="1" applyBorder="1" applyAlignment="1">
      <alignment horizontal="center" vertical="center"/>
    </xf>
    <xf numFmtId="167" fontId="36" fillId="4" borderId="17" xfId="46" applyNumberFormat="1" applyFont="1" applyFill="1" applyBorder="1" applyAlignment="1">
      <alignment horizontal="center" vertical="center"/>
    </xf>
    <xf numFmtId="166" fontId="36" fillId="5" borderId="22" xfId="0" quotePrefix="1" applyNumberFormat="1" applyFont="1" applyFill="1" applyBorder="1" applyAlignment="1">
      <alignment horizontal="center" vertical="center"/>
    </xf>
    <xf numFmtId="166" fontId="36" fillId="4" borderId="29" xfId="0" applyNumberFormat="1" applyFont="1" applyFill="1" applyBorder="1" applyAlignment="1">
      <alignment horizontal="center" vertical="center"/>
    </xf>
    <xf numFmtId="166" fontId="107" fillId="5" borderId="23" xfId="0" applyNumberFormat="1" applyFont="1" applyFill="1" applyBorder="1" applyAlignment="1">
      <alignment horizontal="center" vertical="center"/>
    </xf>
    <xf numFmtId="166" fontId="62" fillId="5" borderId="29" xfId="0" applyNumberFormat="1" applyFont="1" applyFill="1" applyBorder="1" applyAlignment="1">
      <alignment horizontal="center" vertical="center"/>
    </xf>
    <xf numFmtId="166" fontId="56" fillId="5" borderId="21" xfId="0" applyNumberFormat="1" applyFont="1" applyFill="1" applyBorder="1" applyAlignment="1">
      <alignment horizontal="center" vertical="center"/>
    </xf>
    <xf numFmtId="167" fontId="36" fillId="3" borderId="29" xfId="46" applyNumberFormat="1" applyFont="1" applyFill="1" applyBorder="1" applyAlignment="1">
      <alignment horizontal="center" vertical="center" wrapText="1"/>
    </xf>
    <xf numFmtId="166" fontId="36" fillId="5" borderId="22" xfId="0" applyNumberFormat="1" applyFont="1" applyFill="1" applyBorder="1" applyAlignment="1">
      <alignment horizontal="center" vertical="center"/>
    </xf>
    <xf numFmtId="166" fontId="107" fillId="4" borderId="23" xfId="0" applyNumberFormat="1" applyFont="1" applyFill="1" applyBorder="1" applyAlignment="1">
      <alignment horizontal="center" vertical="center"/>
    </xf>
    <xf numFmtId="167" fontId="107" fillId="34" borderId="19" xfId="139" applyNumberFormat="1" applyFont="1" applyFill="1" applyBorder="1" applyAlignment="1">
      <alignment horizontal="center" vertical="center"/>
    </xf>
    <xf numFmtId="16" fontId="102" fillId="4" borderId="21" xfId="46" applyNumberFormat="1" applyFont="1" applyFill="1" applyBorder="1" applyAlignment="1">
      <alignment horizontal="center" vertical="center"/>
    </xf>
    <xf numFmtId="166" fontId="62" fillId="4" borderId="22" xfId="0" applyNumberFormat="1" applyFont="1" applyFill="1" applyBorder="1" applyAlignment="1">
      <alignment horizontal="center" vertical="center"/>
    </xf>
    <xf numFmtId="16" fontId="36" fillId="4" borderId="21" xfId="46" applyNumberFormat="1" applyFont="1" applyFill="1" applyBorder="1" applyAlignment="1">
      <alignment horizontal="center" vertical="center"/>
    </xf>
    <xf numFmtId="0" fontId="108" fillId="0" borderId="0" xfId="0" applyFont="1"/>
    <xf numFmtId="170" fontId="58" fillId="43" borderId="29" xfId="48" applyNumberFormat="1" applyFont="1" applyFill="1" applyBorder="1" applyAlignment="1">
      <alignment horizontal="center" vertical="center"/>
    </xf>
    <xf numFmtId="0" fontId="77" fillId="41" borderId="0" xfId="0" applyFont="1" applyFill="1" applyAlignment="1">
      <alignment horizontal="left"/>
    </xf>
    <xf numFmtId="170" fontId="58" fillId="43" borderId="17" xfId="48" applyNumberFormat="1" applyFont="1" applyFill="1" applyBorder="1" applyAlignment="1">
      <alignment vertical="center"/>
    </xf>
    <xf numFmtId="167" fontId="61" fillId="42" borderId="29" xfId="46" applyNumberFormat="1" applyFont="1" applyFill="1" applyBorder="1" applyAlignment="1">
      <alignment horizontal="center" vertical="center"/>
    </xf>
    <xf numFmtId="167" fontId="61" fillId="43" borderId="17" xfId="46" applyNumberFormat="1" applyFont="1" applyFill="1" applyBorder="1" applyAlignment="1">
      <alignment horizontal="center" vertical="center" wrapText="1"/>
    </xf>
    <xf numFmtId="167" fontId="61" fillId="43" borderId="0" xfId="46" applyNumberFormat="1" applyFont="1" applyFill="1" applyAlignment="1">
      <alignment horizontal="center" vertical="center" wrapText="1"/>
    </xf>
    <xf numFmtId="0" fontId="109" fillId="3" borderId="0" xfId="49" applyFont="1" applyFill="1" applyAlignment="1">
      <alignment vertical="center"/>
    </xf>
    <xf numFmtId="0" fontId="110" fillId="0" borderId="0" xfId="51" applyFont="1" applyAlignment="1">
      <alignment horizontal="center"/>
    </xf>
    <xf numFmtId="0" fontId="110" fillId="0" borderId="0" xfId="51" applyFont="1"/>
    <xf numFmtId="0" fontId="111" fillId="0" borderId="0" xfId="51" applyFont="1"/>
    <xf numFmtId="0" fontId="112" fillId="0" borderId="0" xfId="51" applyFont="1"/>
    <xf numFmtId="0" fontId="113" fillId="0" borderId="0" xfId="51" applyFont="1" applyAlignment="1">
      <alignment horizontal="center"/>
    </xf>
    <xf numFmtId="0" fontId="113" fillId="0" borderId="0" xfId="51" applyFont="1"/>
    <xf numFmtId="0" fontId="114" fillId="0" borderId="0" xfId="51" applyFont="1" applyAlignment="1">
      <alignment horizontal="right"/>
    </xf>
    <xf numFmtId="0" fontId="115" fillId="0" borderId="0" xfId="51" applyFont="1" applyAlignment="1">
      <alignment horizontal="right"/>
    </xf>
    <xf numFmtId="0" fontId="114" fillId="0" borderId="0" xfId="51" applyFont="1"/>
    <xf numFmtId="166" fontId="36" fillId="0" borderId="24" xfId="43" applyNumberFormat="1" applyFont="1" applyBorder="1" applyAlignment="1">
      <alignment horizontal="center"/>
    </xf>
    <xf numFmtId="166" fontId="36" fillId="0" borderId="12" xfId="43" applyNumberFormat="1" applyFont="1" applyBorder="1" applyAlignment="1">
      <alignment horizontal="center"/>
    </xf>
    <xf numFmtId="166" fontId="36" fillId="0" borderId="12" xfId="0" applyNumberFormat="1" applyFont="1" applyBorder="1" applyAlignment="1">
      <alignment horizontal="center"/>
    </xf>
    <xf numFmtId="166" fontId="36" fillId="0" borderId="0" xfId="43" applyNumberFormat="1" applyFont="1" applyAlignment="1">
      <alignment horizontal="center"/>
    </xf>
    <xf numFmtId="166" fontId="36" fillId="0" borderId="0" xfId="0" applyNumberFormat="1" applyFont="1" applyAlignment="1">
      <alignment horizontal="center"/>
    </xf>
    <xf numFmtId="0" fontId="53" fillId="0" borderId="0" xfId="45" applyFont="1" applyAlignment="1">
      <alignment horizontal="center"/>
    </xf>
    <xf numFmtId="0" fontId="38" fillId="3" borderId="0" xfId="48" applyFont="1" applyFill="1" applyAlignment="1">
      <alignment horizontal="center"/>
    </xf>
    <xf numFmtId="0" fontId="41" fillId="3" borderId="0" xfId="48" applyFont="1" applyFill="1" applyAlignment="1">
      <alignment horizontal="center"/>
    </xf>
    <xf numFmtId="0" fontId="37" fillId="3" borderId="0" xfId="48" applyFont="1" applyFill="1" applyAlignment="1">
      <alignment horizontal="center"/>
    </xf>
    <xf numFmtId="0" fontId="38" fillId="0" borderId="0" xfId="48" applyFont="1" applyAlignment="1">
      <alignment horizontal="center"/>
    </xf>
    <xf numFmtId="0" fontId="36" fillId="0" borderId="24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/>
    </xf>
    <xf numFmtId="0" fontId="36" fillId="0" borderId="26" xfId="48" applyFont="1" applyBorder="1" applyAlignment="1">
      <alignment horizontal="center" vertical="center"/>
    </xf>
    <xf numFmtId="0" fontId="36" fillId="0" borderId="13" xfId="48" applyFont="1" applyBorder="1" applyAlignment="1">
      <alignment horizontal="center" vertical="center"/>
    </xf>
    <xf numFmtId="0" fontId="36" fillId="0" borderId="15" xfId="48" applyFont="1" applyBorder="1" applyAlignment="1">
      <alignment horizontal="center" vertical="center"/>
    </xf>
    <xf numFmtId="0" fontId="36" fillId="0" borderId="29" xfId="48" applyFont="1" applyBorder="1" applyAlignment="1">
      <alignment horizontal="center" vertical="center"/>
    </xf>
    <xf numFmtId="0" fontId="36" fillId="0" borderId="17" xfId="48" applyFont="1" applyBorder="1" applyAlignment="1">
      <alignment horizontal="center" vertical="center"/>
    </xf>
    <xf numFmtId="0" fontId="36" fillId="0" borderId="18" xfId="48" applyFont="1" applyBorder="1" applyAlignment="1">
      <alignment horizontal="center" vertical="center"/>
    </xf>
    <xf numFmtId="0" fontId="36" fillId="0" borderId="20" xfId="48" applyFont="1" applyBorder="1" applyAlignment="1">
      <alignment horizontal="center" vertical="center"/>
    </xf>
    <xf numFmtId="0" fontId="36" fillId="0" borderId="0" xfId="48" applyFont="1" applyAlignment="1">
      <alignment horizontal="center" vertical="center"/>
    </xf>
    <xf numFmtId="0" fontId="36" fillId="0" borderId="21" xfId="48" applyFont="1" applyBorder="1" applyAlignment="1">
      <alignment horizontal="center" vertical="center"/>
    </xf>
    <xf numFmtId="0" fontId="36" fillId="0" borderId="22" xfId="48" applyFont="1" applyBorder="1" applyAlignment="1">
      <alignment horizontal="center" vertical="center"/>
    </xf>
    <xf numFmtId="0" fontId="36" fillId="0" borderId="25" xfId="48" applyFont="1" applyBorder="1" applyAlignment="1">
      <alignment horizontal="center" vertical="center" wrapText="1"/>
    </xf>
    <xf numFmtId="0" fontId="36" fillId="0" borderId="26" xfId="48" applyFont="1" applyBorder="1" applyAlignment="1">
      <alignment horizontal="center" vertical="center" wrapText="1"/>
    </xf>
    <xf numFmtId="0" fontId="36" fillId="0" borderId="28" xfId="48" applyFont="1" applyBorder="1" applyAlignment="1">
      <alignment horizontal="center" vertical="center"/>
    </xf>
    <xf numFmtId="0" fontId="38" fillId="2" borderId="0" xfId="46" applyFont="1" applyFill="1" applyAlignment="1">
      <alignment horizontal="center"/>
    </xf>
    <xf numFmtId="0" fontId="41" fillId="0" borderId="0" xfId="46" applyFont="1" applyAlignment="1">
      <alignment horizontal="center"/>
    </xf>
    <xf numFmtId="0" fontId="38" fillId="0" borderId="0" xfId="46" applyFont="1" applyAlignment="1">
      <alignment horizontal="center"/>
    </xf>
    <xf numFmtId="0" fontId="36" fillId="0" borderId="19" xfId="46" applyFont="1" applyBorder="1" applyAlignment="1">
      <alignment horizontal="center" vertical="center"/>
    </xf>
    <xf numFmtId="0" fontId="36" fillId="0" borderId="20" xfId="46" applyFont="1" applyBorder="1" applyAlignment="1">
      <alignment horizontal="center" vertical="center"/>
    </xf>
    <xf numFmtId="0" fontId="36" fillId="5" borderId="13" xfId="46" applyFont="1" applyFill="1" applyBorder="1" applyAlignment="1">
      <alignment horizontal="center" vertical="center"/>
    </xf>
    <xf numFmtId="0" fontId="36" fillId="5" borderId="15" xfId="46" applyFont="1" applyFill="1" applyBorder="1" applyAlignment="1">
      <alignment horizontal="center" vertical="center"/>
    </xf>
    <xf numFmtId="0" fontId="36" fillId="5" borderId="18" xfId="46" applyFont="1" applyFill="1" applyBorder="1" applyAlignment="1">
      <alignment horizontal="center" vertical="center"/>
    </xf>
    <xf numFmtId="0" fontId="36" fillId="5" borderId="20" xfId="46" applyFont="1" applyFill="1" applyBorder="1" applyAlignment="1">
      <alignment horizontal="center" vertical="center"/>
    </xf>
    <xf numFmtId="0" fontId="36" fillId="5" borderId="13" xfId="45" applyFont="1" applyFill="1" applyBorder="1" applyAlignment="1">
      <alignment horizontal="center" vertical="center" wrapText="1"/>
    </xf>
    <xf numFmtId="0" fontId="36" fillId="5" borderId="14" xfId="45" applyFont="1" applyFill="1" applyBorder="1" applyAlignment="1">
      <alignment horizontal="center" vertical="center" wrapText="1"/>
    </xf>
    <xf numFmtId="0" fontId="36" fillId="5" borderId="15" xfId="45" applyFont="1" applyFill="1" applyBorder="1" applyAlignment="1">
      <alignment horizontal="center" vertical="center" wrapText="1"/>
    </xf>
    <xf numFmtId="0" fontId="36" fillId="5" borderId="14" xfId="46" applyFont="1" applyFill="1" applyBorder="1" applyAlignment="1">
      <alignment horizontal="center" vertical="center"/>
    </xf>
    <xf numFmtId="0" fontId="36" fillId="0" borderId="24" xfId="46" applyFont="1" applyBorder="1" applyAlignment="1">
      <alignment horizontal="center" vertical="center"/>
    </xf>
    <xf numFmtId="0" fontId="36" fillId="0" borderId="25" xfId="46" applyFont="1" applyBorder="1" applyAlignment="1">
      <alignment horizontal="center" vertical="center"/>
    </xf>
    <xf numFmtId="0" fontId="36" fillId="0" borderId="26" xfId="46" applyFont="1" applyBorder="1" applyAlignment="1">
      <alignment horizontal="center" vertical="center"/>
    </xf>
    <xf numFmtId="0" fontId="38" fillId="5" borderId="0" xfId="46" applyFont="1" applyFill="1" applyAlignment="1">
      <alignment horizontal="center"/>
    </xf>
    <xf numFmtId="0" fontId="41" fillId="5" borderId="0" xfId="46" applyFont="1" applyFill="1" applyAlignment="1">
      <alignment horizontal="center"/>
    </xf>
    <xf numFmtId="0" fontId="36" fillId="5" borderId="19" xfId="46" applyFont="1" applyFill="1" applyBorder="1" applyAlignment="1">
      <alignment horizontal="center" vertical="center"/>
    </xf>
    <xf numFmtId="0" fontId="36" fillId="5" borderId="16" xfId="46" applyFont="1" applyFill="1" applyBorder="1" applyAlignment="1">
      <alignment horizontal="center" vertical="center"/>
    </xf>
    <xf numFmtId="0" fontId="36" fillId="5" borderId="0" xfId="46" applyFont="1" applyFill="1" applyAlignment="1">
      <alignment horizontal="center" vertical="center"/>
    </xf>
    <xf numFmtId="0" fontId="36" fillId="5" borderId="25" xfId="46" applyFont="1" applyFill="1" applyBorder="1" applyAlignment="1">
      <alignment horizontal="center" vertical="center"/>
    </xf>
    <xf numFmtId="0" fontId="36" fillId="5" borderId="26" xfId="46" applyFont="1" applyFill="1" applyBorder="1" applyAlignment="1">
      <alignment horizontal="center" vertical="center"/>
    </xf>
    <xf numFmtId="0" fontId="90" fillId="2" borderId="0" xfId="46" applyFont="1" applyFill="1" applyAlignment="1">
      <alignment horizontal="center"/>
    </xf>
    <xf numFmtId="0" fontId="36" fillId="2" borderId="24" xfId="46" applyFont="1" applyFill="1" applyBorder="1" applyAlignment="1">
      <alignment horizontal="center" vertical="center"/>
    </xf>
    <xf numFmtId="0" fontId="36" fillId="2" borderId="25" xfId="46" applyFont="1" applyFill="1" applyBorder="1" applyAlignment="1">
      <alignment horizontal="center" vertical="center"/>
    </xf>
    <xf numFmtId="0" fontId="34" fillId="0" borderId="0" xfId="0" applyFont="1" applyAlignment="1">
      <alignment horizontal="center"/>
    </xf>
    <xf numFmtId="0" fontId="36" fillId="2" borderId="26" xfId="46" applyFont="1" applyFill="1" applyBorder="1" applyAlignment="1">
      <alignment horizontal="center" vertical="center"/>
    </xf>
    <xf numFmtId="0" fontId="41" fillId="3" borderId="0" xfId="48" applyFont="1" applyFill="1" applyAlignment="1">
      <alignment horizontal="center" wrapText="1"/>
    </xf>
    <xf numFmtId="0" fontId="77" fillId="3" borderId="0" xfId="48" applyFont="1" applyFill="1" applyAlignment="1">
      <alignment horizontal="center"/>
    </xf>
    <xf numFmtId="0" fontId="58" fillId="0" borderId="0" xfId="48" applyFont="1" applyAlignment="1">
      <alignment horizontal="center"/>
    </xf>
    <xf numFmtId="0" fontId="36" fillId="5" borderId="13" xfId="48" applyFont="1" applyFill="1" applyBorder="1" applyAlignment="1">
      <alignment horizontal="center" vertical="center"/>
    </xf>
    <xf numFmtId="0" fontId="36" fillId="5" borderId="28" xfId="48" applyFont="1" applyFill="1" applyBorder="1" applyAlignment="1">
      <alignment horizontal="center" vertical="center"/>
    </xf>
    <xf numFmtId="0" fontId="36" fillId="5" borderId="29" xfId="48" applyFont="1" applyFill="1" applyBorder="1" applyAlignment="1">
      <alignment horizontal="center" vertical="center"/>
    </xf>
    <xf numFmtId="0" fontId="36" fillId="5" borderId="0" xfId="48" applyFont="1" applyFill="1" applyAlignment="1">
      <alignment horizontal="center" vertical="center"/>
    </xf>
    <xf numFmtId="0" fontId="36" fillId="0" borderId="14" xfId="48" applyFont="1" applyBorder="1" applyAlignment="1">
      <alignment horizontal="center" vertical="center"/>
    </xf>
    <xf numFmtId="0" fontId="36" fillId="0" borderId="19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/>
    </xf>
    <xf numFmtId="0" fontId="34" fillId="0" borderId="12" xfId="48" applyFont="1" applyBorder="1" applyAlignment="1">
      <alignment horizontal="center" vertical="center" wrapText="1"/>
    </xf>
    <xf numFmtId="0" fontId="34" fillId="0" borderId="12" xfId="48" applyFont="1" applyBorder="1" applyAlignment="1">
      <alignment horizontal="center" vertical="center"/>
    </xf>
    <xf numFmtId="0" fontId="36" fillId="0" borderId="12" xfId="48" applyFont="1" applyBorder="1" applyAlignment="1">
      <alignment horizontal="center" vertical="center" wrapText="1"/>
    </xf>
    <xf numFmtId="0" fontId="36" fillId="0" borderId="13" xfId="48" applyFont="1" applyBorder="1" applyAlignment="1">
      <alignment horizontal="center" vertical="center" wrapText="1"/>
    </xf>
    <xf numFmtId="0" fontId="36" fillId="0" borderId="14" xfId="48" applyFont="1" applyBorder="1" applyAlignment="1">
      <alignment horizontal="center" vertical="center" wrapText="1"/>
    </xf>
    <xf numFmtId="0" fontId="36" fillId="0" borderId="15" xfId="48" applyFont="1" applyBorder="1" applyAlignment="1">
      <alignment horizontal="center" vertical="center" wrapText="1"/>
    </xf>
    <xf numFmtId="0" fontId="36" fillId="0" borderId="18" xfId="48" applyFont="1" applyBorder="1" applyAlignment="1">
      <alignment horizontal="center" vertical="center" wrapText="1"/>
    </xf>
    <xf numFmtId="0" fontId="36" fillId="0" borderId="19" xfId="48" applyFont="1" applyBorder="1" applyAlignment="1">
      <alignment horizontal="center" vertical="center" wrapText="1"/>
    </xf>
    <xf numFmtId="0" fontId="36" fillId="0" borderId="20" xfId="48" applyFont="1" applyBorder="1" applyAlignment="1">
      <alignment horizontal="center" vertical="center" wrapText="1"/>
    </xf>
    <xf numFmtId="166" fontId="36" fillId="5" borderId="24" xfId="0" applyNumberFormat="1" applyFont="1" applyFill="1" applyBorder="1"/>
    <xf numFmtId="166" fontId="36" fillId="5" borderId="26" xfId="0" applyNumberFormat="1" applyFont="1" applyFill="1" applyBorder="1"/>
    <xf numFmtId="0" fontId="34" fillId="0" borderId="0" xfId="48" applyFont="1" applyAlignment="1">
      <alignment horizontal="center" vertical="center" wrapText="1"/>
    </xf>
    <xf numFmtId="0" fontId="34" fillId="0" borderId="0" xfId="48" applyFont="1" applyAlignment="1">
      <alignment horizontal="center" vertical="center"/>
    </xf>
    <xf numFmtId="0" fontId="36" fillId="0" borderId="28" xfId="48" applyFont="1" applyBorder="1" applyAlignment="1">
      <alignment horizontal="center" vertical="center" wrapText="1"/>
    </xf>
    <xf numFmtId="0" fontId="36" fillId="0" borderId="29" xfId="48" applyFont="1" applyBorder="1" applyAlignment="1">
      <alignment horizontal="center" vertical="center" wrapText="1"/>
    </xf>
    <xf numFmtId="0" fontId="36" fillId="0" borderId="0" xfId="48" applyFont="1" applyAlignment="1">
      <alignment horizontal="center" vertical="center" wrapText="1"/>
    </xf>
    <xf numFmtId="0" fontId="95" fillId="44" borderId="12" xfId="6" applyFont="1" applyFill="1" applyBorder="1" applyAlignment="1">
      <alignment horizontal="center" vertical="center" wrapText="1"/>
    </xf>
    <xf numFmtId="0" fontId="94" fillId="3" borderId="13" xfId="6" applyFont="1" applyFill="1" applyBorder="1" applyAlignment="1">
      <alignment horizontal="center" vertical="center" wrapText="1"/>
    </xf>
    <xf numFmtId="0" fontId="94" fillId="3" borderId="15" xfId="6" applyFont="1" applyFill="1" applyBorder="1" applyAlignment="1">
      <alignment horizontal="center" vertical="center" wrapText="1"/>
    </xf>
    <xf numFmtId="0" fontId="94" fillId="3" borderId="29" xfId="6" applyFont="1" applyFill="1" applyBorder="1" applyAlignment="1">
      <alignment horizontal="center" vertical="center" wrapText="1"/>
    </xf>
    <xf numFmtId="0" fontId="94" fillId="3" borderId="17" xfId="6" applyFont="1" applyFill="1" applyBorder="1" applyAlignment="1">
      <alignment horizontal="center" vertical="center" wrapText="1"/>
    </xf>
    <xf numFmtId="0" fontId="94" fillId="3" borderId="18" xfId="6" applyFont="1" applyFill="1" applyBorder="1" applyAlignment="1">
      <alignment horizontal="center" vertical="center" wrapText="1"/>
    </xf>
    <xf numFmtId="0" fontId="94" fillId="3" borderId="20" xfId="6" applyFont="1" applyFill="1" applyBorder="1" applyAlignment="1">
      <alignment horizontal="center" vertical="center" wrapText="1"/>
    </xf>
    <xf numFmtId="0" fontId="94" fillId="3" borderId="12" xfId="6" applyFont="1" applyFill="1" applyBorder="1" applyAlignment="1">
      <alignment horizontal="center" vertical="center" wrapText="1"/>
    </xf>
    <xf numFmtId="0" fontId="94" fillId="3" borderId="24" xfId="6" applyFont="1" applyFill="1" applyBorder="1" applyAlignment="1">
      <alignment horizontal="center" vertical="center"/>
    </xf>
    <xf numFmtId="0" fontId="94" fillId="3" borderId="25" xfId="6" applyFont="1" applyFill="1" applyBorder="1" applyAlignment="1">
      <alignment horizontal="center" vertical="center"/>
    </xf>
    <xf numFmtId="0" fontId="94" fillId="3" borderId="26" xfId="6" applyFont="1" applyFill="1" applyBorder="1" applyAlignment="1">
      <alignment horizontal="center" vertical="center"/>
    </xf>
    <xf numFmtId="16" fontId="36" fillId="0" borderId="0" xfId="46" applyNumberFormat="1" applyFont="1" applyAlignment="1">
      <alignment horizontal="left" vertical="center"/>
    </xf>
    <xf numFmtId="0" fontId="36" fillId="36" borderId="21" xfId="6" applyFont="1" applyFill="1" applyBorder="1" applyAlignment="1">
      <alignment horizontal="center" vertical="center"/>
    </xf>
    <xf numFmtId="0" fontId="36" fillId="36" borderId="23" xfId="6" applyFont="1" applyFill="1" applyBorder="1" applyAlignment="1">
      <alignment horizontal="center" vertical="center"/>
    </xf>
    <xf numFmtId="0" fontId="36" fillId="37" borderId="13" xfId="13" applyFont="1" applyFill="1" applyBorder="1" applyAlignment="1">
      <alignment horizontal="center" vertical="center"/>
    </xf>
    <xf numFmtId="0" fontId="36" fillId="37" borderId="15" xfId="13" applyFont="1" applyFill="1" applyBorder="1" applyAlignment="1">
      <alignment horizontal="center" vertical="center"/>
    </xf>
    <xf numFmtId="0" fontId="41" fillId="7" borderId="0" xfId="46" applyFont="1" applyFill="1" applyAlignment="1">
      <alignment horizontal="center"/>
    </xf>
    <xf numFmtId="0" fontId="36" fillId="37" borderId="18" xfId="13" applyFont="1" applyFill="1" applyBorder="1" applyAlignment="1">
      <alignment horizontal="center" vertical="center"/>
    </xf>
    <xf numFmtId="0" fontId="36" fillId="37" borderId="20" xfId="13" applyFont="1" applyFill="1" applyBorder="1" applyAlignment="1">
      <alignment horizontal="center" vertical="center"/>
    </xf>
    <xf numFmtId="0" fontId="36" fillId="37" borderId="24" xfId="46" applyFont="1" applyFill="1" applyBorder="1" applyAlignment="1">
      <alignment horizontal="center" vertical="center"/>
    </xf>
    <xf numFmtId="0" fontId="36" fillId="37" borderId="25" xfId="46" applyFont="1" applyFill="1" applyBorder="1" applyAlignment="1">
      <alignment horizontal="center" vertical="center"/>
    </xf>
    <xf numFmtId="0" fontId="36" fillId="37" borderId="26" xfId="46" applyFont="1" applyFill="1" applyBorder="1" applyAlignment="1">
      <alignment horizontal="center" vertical="center"/>
    </xf>
    <xf numFmtId="0" fontId="36" fillId="36" borderId="13" xfId="6" applyFont="1" applyFill="1" applyBorder="1" applyAlignment="1">
      <alignment horizontal="center" vertical="center"/>
    </xf>
    <xf numFmtId="0" fontId="36" fillId="36" borderId="18" xfId="6" applyFont="1" applyFill="1" applyBorder="1" applyAlignment="1">
      <alignment horizontal="center" vertical="center"/>
    </xf>
    <xf numFmtId="0" fontId="38" fillId="3" borderId="0" xfId="48" applyFont="1" applyFill="1" applyAlignment="1">
      <alignment horizontal="center" vertical="center"/>
    </xf>
    <xf numFmtId="0" fontId="41" fillId="7" borderId="0" xfId="48" applyFont="1" applyFill="1" applyAlignment="1">
      <alignment horizontal="center" vertical="center"/>
    </xf>
    <xf numFmtId="0" fontId="37" fillId="3" borderId="0" xfId="48" applyFont="1" applyFill="1" applyAlignment="1">
      <alignment horizontal="center" vertical="center"/>
    </xf>
    <xf numFmtId="0" fontId="33" fillId="2" borderId="0" xfId="46" applyFont="1" applyFill="1" applyBorder="1"/>
    <xf numFmtId="0" fontId="33" fillId="2" borderId="0" xfId="46" applyFont="1" applyFill="1" applyBorder="1" applyAlignment="1">
      <alignment horizontal="left"/>
    </xf>
    <xf numFmtId="0" fontId="33" fillId="2" borderId="0" xfId="46" applyFont="1" applyFill="1" applyBorder="1" applyAlignment="1">
      <alignment horizontal="center"/>
    </xf>
    <xf numFmtId="15" fontId="58" fillId="2" borderId="0" xfId="45" quotePrefix="1" applyNumberFormat="1" applyFont="1" applyFill="1" applyBorder="1" applyAlignment="1">
      <alignment horizontal="center"/>
    </xf>
    <xf numFmtId="16" fontId="106" fillId="0" borderId="0" xfId="46" applyNumberFormat="1" applyFont="1" applyBorder="1" applyAlignment="1">
      <alignment horizontal="left" wrapText="1"/>
    </xf>
    <xf numFmtId="167" fontId="36" fillId="0" borderId="0" xfId="46" applyNumberFormat="1" applyFont="1" applyBorder="1"/>
    <xf numFmtId="166" fontId="36" fillId="0" borderId="0" xfId="0" applyNumberFormat="1" applyFont="1" applyBorder="1"/>
    <xf numFmtId="166" fontId="36" fillId="0" borderId="0" xfId="43" applyNumberFormat="1" applyFont="1" applyBorder="1" applyAlignment="1">
      <alignment horizontal="center"/>
    </xf>
    <xf numFmtId="16" fontId="96" fillId="5" borderId="0" xfId="46" applyNumberFormat="1" applyFont="1" applyFill="1" applyBorder="1" applyAlignment="1">
      <alignment horizontal="center" wrapText="1"/>
    </xf>
    <xf numFmtId="166" fontId="36" fillId="0" borderId="0" xfId="0" applyNumberFormat="1" applyFont="1" applyBorder="1" applyAlignment="1">
      <alignment horizontal="center"/>
    </xf>
    <xf numFmtId="16" fontId="96" fillId="4" borderId="0" xfId="46" applyNumberFormat="1" applyFont="1" applyFill="1" applyBorder="1"/>
    <xf numFmtId="167" fontId="107" fillId="0" borderId="18" xfId="139" applyNumberFormat="1" applyFont="1" applyBorder="1" applyAlignment="1">
      <alignment horizontal="center" vertical="center" wrapText="1"/>
    </xf>
    <xf numFmtId="0" fontId="102" fillId="4" borderId="33" xfId="47" applyFont="1" applyFill="1" applyBorder="1" applyAlignment="1">
      <alignment horizontal="center" wrapText="1"/>
    </xf>
    <xf numFmtId="167" fontId="36" fillId="43" borderId="17" xfId="46" applyNumberFormat="1" applyFont="1" applyFill="1" applyBorder="1" applyAlignment="1">
      <alignment horizontal="center" vertical="center" wrapText="1"/>
    </xf>
    <xf numFmtId="167" fontId="107" fillId="0" borderId="17" xfId="139" applyNumberFormat="1" applyFont="1" applyBorder="1" applyAlignment="1">
      <alignment horizontal="center" vertical="center"/>
    </xf>
    <xf numFmtId="0" fontId="102" fillId="4" borderId="17" xfId="47" applyFont="1" applyFill="1" applyBorder="1" applyAlignment="1">
      <alignment horizontal="center" wrapText="1"/>
    </xf>
  </cellXfs>
  <cellStyles count="162">
    <cellStyle name="20% - 强调文字颜色 1" xfId="28" xr:uid="{00000000-0005-0000-0000-000000000000}"/>
    <cellStyle name="20% - 强调文字颜色 2" xfId="18" xr:uid="{00000000-0005-0000-0000-000001000000}"/>
    <cellStyle name="20% - 强调文字颜色 3" xfId="29" xr:uid="{00000000-0005-0000-0000-000002000000}"/>
    <cellStyle name="20% - 强调文字颜色 4" xfId="30" xr:uid="{00000000-0005-0000-0000-000003000000}"/>
    <cellStyle name="20% - 强调文字颜色 5" xfId="31" xr:uid="{00000000-0005-0000-0000-000004000000}"/>
    <cellStyle name="20% - 强调文字颜色 6" xfId="2" xr:uid="{00000000-0005-0000-0000-000005000000}"/>
    <cellStyle name="40% - 强调文字颜色 1" xfId="24" xr:uid="{00000000-0005-0000-0000-000006000000}"/>
    <cellStyle name="40% - 强调文字颜色 2" xfId="26" xr:uid="{00000000-0005-0000-0000-000007000000}"/>
    <cellStyle name="40% - 强调文字颜色 3" xfId="27" xr:uid="{00000000-0005-0000-0000-000008000000}"/>
    <cellStyle name="40% - 强调文字颜色 4" xfId="23" xr:uid="{00000000-0005-0000-0000-000009000000}"/>
    <cellStyle name="40% - 强调文字颜色 5" xfId="25" xr:uid="{00000000-0005-0000-0000-00000A000000}"/>
    <cellStyle name="40% - 强调文字颜色 6" xfId="11" xr:uid="{00000000-0005-0000-0000-00000B000000}"/>
    <cellStyle name="60% - 强调文字颜色 1" xfId="32" xr:uid="{00000000-0005-0000-0000-00000C000000}"/>
    <cellStyle name="60% - 强调文字颜色 2" xfId="33" xr:uid="{00000000-0005-0000-0000-00000D000000}"/>
    <cellStyle name="60% - 强调文字颜色 3" xfId="34" xr:uid="{00000000-0005-0000-0000-00000E000000}"/>
    <cellStyle name="60% - 强调文字颜色 4" xfId="35" xr:uid="{00000000-0005-0000-0000-00000F000000}"/>
    <cellStyle name="60% - 强调文字颜色 5" xfId="36" xr:uid="{00000000-0005-0000-0000-000010000000}"/>
    <cellStyle name="60% - 强调文字颜色 6" xfId="37" xr:uid="{00000000-0005-0000-0000-000011000000}"/>
    <cellStyle name="Comma [0] 2" xfId="153" xr:uid="{00000000-0005-0000-0000-000012000000}"/>
    <cellStyle name="Comma 2" xfId="39" xr:uid="{00000000-0005-0000-0000-000013000000}"/>
    <cellStyle name="Hyperlink" xfId="5" builtinId="8"/>
    <cellStyle name="Hyperlink 2" xfId="41" xr:uid="{00000000-0005-0000-0000-000015000000}"/>
    <cellStyle name="Normal" xfId="0" builtinId="0"/>
    <cellStyle name="Normal 17" xfId="141" xr:uid="{00000000-0005-0000-0000-000017000000}"/>
    <cellStyle name="Normal 18" xfId="142" xr:uid="{00000000-0005-0000-0000-000018000000}"/>
    <cellStyle name="Normal 18 2" xfId="143" xr:uid="{00000000-0005-0000-0000-000019000000}"/>
    <cellStyle name="Normal 2" xfId="42" xr:uid="{00000000-0005-0000-0000-00001A000000}"/>
    <cellStyle name="Normal 2 2" xfId="43" xr:uid="{00000000-0005-0000-0000-00001B000000}"/>
    <cellStyle name="Normal 2 3" xfId="154" xr:uid="{00000000-0005-0000-0000-00001C000000}"/>
    <cellStyle name="Normal 2 4" xfId="144" xr:uid="{00000000-0005-0000-0000-00001D000000}"/>
    <cellStyle name="Normal 3" xfId="44" xr:uid="{00000000-0005-0000-0000-00001E000000}"/>
    <cellStyle name="Normal 3 2" xfId="152" xr:uid="{00000000-0005-0000-0000-00001F000000}"/>
    <cellStyle name="Normal 81" xfId="145" xr:uid="{00000000-0005-0000-0000-000020000000}"/>
    <cellStyle name="Normal_EUROPE" xfId="45" xr:uid="{00000000-0005-0000-0000-000021000000}"/>
    <cellStyle name="Normal_HCM-PORT KELANG" xfId="138" xr:uid="{00000000-0005-0000-0000-000022000000}"/>
    <cellStyle name="Normal_MED" xfId="46" xr:uid="{00000000-0005-0000-0000-000023000000}"/>
    <cellStyle name="Normal_MED (1)" xfId="47" xr:uid="{00000000-0005-0000-0000-000024000000}"/>
    <cellStyle name="Normal_MED 2" xfId="139" xr:uid="{00000000-0005-0000-0000-000025000000}"/>
    <cellStyle name="Normal_PERSIAN GULF" xfId="48" xr:uid="{00000000-0005-0000-0000-000026000000}"/>
    <cellStyle name="Normal_Persian Gulf via HKG" xfId="49" xr:uid="{00000000-0005-0000-0000-000027000000}"/>
    <cellStyle name="Normal_Sheet1" xfId="6" xr:uid="{00000000-0005-0000-0000-000028000000}"/>
    <cellStyle name="Normal_SOUTH AFRICA" xfId="13" xr:uid="{00000000-0005-0000-0000-000029000000}"/>
    <cellStyle name="Normal_US WC &amp; Canada" xfId="51" xr:uid="{00000000-0005-0000-0000-00002A000000}"/>
    <cellStyle name="normální 2" xfId="53" xr:uid="{00000000-0005-0000-0000-00002B000000}"/>
    <cellStyle name="normální 2 2" xfId="50" xr:uid="{00000000-0005-0000-0000-00002C000000}"/>
    <cellStyle name="normální 2 2 2" xfId="147" xr:uid="{00000000-0005-0000-0000-00002D000000}"/>
    <cellStyle name="normální 2 3" xfId="148" xr:uid="{00000000-0005-0000-0000-00002E000000}"/>
    <cellStyle name="normální 2_Xl0001353" xfId="54" xr:uid="{00000000-0005-0000-0000-00002F000000}"/>
    <cellStyle name="normální_04Road" xfId="55" xr:uid="{00000000-0005-0000-0000-000030000000}"/>
    <cellStyle name="쉼표 [0] 2" xfId="155" xr:uid="{00000000-0005-0000-0000-000031000000}"/>
    <cellStyle name="쉼표 [0] 3" xfId="156" xr:uid="{00000000-0005-0000-0000-000032000000}"/>
    <cellStyle name="표준 2" xfId="157" xr:uid="{00000000-0005-0000-0000-000033000000}"/>
    <cellStyle name="표준 4" xfId="158" xr:uid="{00000000-0005-0000-0000-000034000000}"/>
    <cellStyle name="표준_LOOP 3 LR-2005(CEX)" xfId="56" xr:uid="{00000000-0005-0000-0000-000035000000}"/>
    <cellStyle name="一般_2008-10-28 Long Term Schedule CTS SVC" xfId="57" xr:uid="{00000000-0005-0000-0000-000036000000}"/>
    <cellStyle name="好" xfId="58" xr:uid="{00000000-0005-0000-0000-000037000000}"/>
    <cellStyle name="好_MED WB ARB 1st Quarter 2013" xfId="59" xr:uid="{00000000-0005-0000-0000-000038000000}"/>
    <cellStyle name="好_MED WB ARB 1st Quarter 2015" xfId="19" xr:uid="{00000000-0005-0000-0000-000039000000}"/>
    <cellStyle name="好_MED WB ARB 1st Quarter 2015v2" xfId="60" xr:uid="{00000000-0005-0000-0000-00003A000000}"/>
    <cellStyle name="好_MED WB ARB 2nd Quarter 2014" xfId="7" xr:uid="{00000000-0005-0000-0000-00003B000000}"/>
    <cellStyle name="好_MED WB ARB 2nd Quarter 2014V2" xfId="61" xr:uid="{00000000-0005-0000-0000-00003C000000}"/>
    <cellStyle name="好_MED WB ARB 3rd Quarter 2013" xfId="62" xr:uid="{00000000-0005-0000-0000-00003D000000}"/>
    <cellStyle name="好_MED WB ARB 4th Quarter 2013V1" xfId="63" xr:uid="{00000000-0005-0000-0000-00003E000000}"/>
    <cellStyle name="好_NW EUR SVC Westbound RF Arbitraries 2nd Qtr 2014" xfId="64" xr:uid="{00000000-0005-0000-0000-00003F000000}"/>
    <cellStyle name="好_NW EUR SVC Westbound RF Arbitraries 3rd Qtr 2013" xfId="65" xr:uid="{00000000-0005-0000-0000-000040000000}"/>
    <cellStyle name="好_NW EUR SVC Westbound RF Arbitraries 3rd Qtr 2014" xfId="66" xr:uid="{00000000-0005-0000-0000-000041000000}"/>
    <cellStyle name="好_NWE 2011 3rd qu WB ARB proposal" xfId="67" xr:uid="{00000000-0005-0000-0000-000042000000}"/>
    <cellStyle name="好_NWE 2011 4thQ WB ARB proposal" xfId="68" xr:uid="{00000000-0005-0000-0000-000043000000}"/>
    <cellStyle name="好_NWE WB ARB 1st Quarter 2013" xfId="69" xr:uid="{00000000-0005-0000-0000-000044000000}"/>
    <cellStyle name="好_NWE WB ARB 1st Quarter 2013V2" xfId="70" xr:uid="{00000000-0005-0000-0000-000045000000}"/>
    <cellStyle name="好_NWE WB ARB 1st Quarter 2014" xfId="14" xr:uid="{00000000-0005-0000-0000-000046000000}"/>
    <cellStyle name="好_NWE WB ARB 2nd Quarter 2012 proposals" xfId="71" xr:uid="{00000000-0005-0000-0000-000047000000}"/>
    <cellStyle name="好_NWE WB ARB 2nd Quarter 2013" xfId="52" xr:uid="{00000000-0005-0000-0000-000048000000}"/>
    <cellStyle name="好_NWE WB ARB 2nd Quarter 2013 V1" xfId="73" xr:uid="{00000000-0005-0000-0000-000049000000}"/>
    <cellStyle name="好_NWE WB ARB 2nd Quarter 2013 V4" xfId="74" xr:uid="{00000000-0005-0000-0000-00004A000000}"/>
    <cellStyle name="好_NWE WB ARB 2nd Quarter 2014(20140529-20140630)" xfId="75" xr:uid="{00000000-0005-0000-0000-00004B000000}"/>
    <cellStyle name="好_NWE WB ARB 2nd Quarter 2014v2" xfId="76" xr:uid="{00000000-0005-0000-0000-00004C000000}"/>
    <cellStyle name="好_NWE WB ARB 2nd Quarter 2014v3 (1)" xfId="77" xr:uid="{00000000-0005-0000-0000-00004D000000}"/>
    <cellStyle name="好_NWE WB ARB 3rd Quarter 2012" xfId="78" xr:uid="{00000000-0005-0000-0000-00004E000000}"/>
    <cellStyle name="好_NWE WB ARB 3rd Quarter 2013" xfId="79" xr:uid="{00000000-0005-0000-0000-00004F000000}"/>
    <cellStyle name="好_NWE WB ARB 3rd Quarter 2014" xfId="80" xr:uid="{00000000-0005-0000-0000-000050000000}"/>
    <cellStyle name="好_NWE WB ARB 4th Quarter 2012" xfId="81" xr:uid="{00000000-0005-0000-0000-000051000000}"/>
    <cellStyle name="好_NWE WB ARB 4th Quarter 2012 update" xfId="82" xr:uid="{00000000-0005-0000-0000-000052000000}"/>
    <cellStyle name="好_NWE WB ARB 4th Quarter 2013" xfId="83" xr:uid="{00000000-0005-0000-0000-000053000000}"/>
    <cellStyle name="好_NWE WB ARB 4th Quarter 2014" xfId="84" xr:uid="{00000000-0005-0000-0000-000054000000}"/>
    <cellStyle name="好_NWE WB ARB NOV 25-DEC 31 2011" xfId="17" xr:uid="{00000000-0005-0000-0000-000055000000}"/>
    <cellStyle name="好_NWE WB ARB Q1 2012" xfId="4" xr:uid="{00000000-0005-0000-0000-000056000000}"/>
    <cellStyle name="好_REVISED NWE WB ARB 3rd Quarter 2013" xfId="85" xr:uid="{00000000-0005-0000-0000-000057000000}"/>
    <cellStyle name="好_UPDATED NWE WB ARB 1st Quarter 2013" xfId="21" xr:uid="{00000000-0005-0000-0000-000058000000}"/>
    <cellStyle name="差" xfId="86" xr:uid="{00000000-0005-0000-0000-000059000000}"/>
    <cellStyle name="差_MED WB ARB 1st Quarter 2013" xfId="87" xr:uid="{00000000-0005-0000-0000-00005A000000}"/>
    <cellStyle name="差_MED WB ARB 1st Quarter 2015" xfId="88" xr:uid="{00000000-0005-0000-0000-00005B000000}"/>
    <cellStyle name="差_MED WB ARB 1st Quarter 2015v2" xfId="89" xr:uid="{00000000-0005-0000-0000-00005C000000}"/>
    <cellStyle name="差_MED WB ARB 2nd Quarter 2014" xfId="91" xr:uid="{00000000-0005-0000-0000-00005D000000}"/>
    <cellStyle name="差_MED WB ARB 2nd Quarter 2014V2" xfId="90" xr:uid="{00000000-0005-0000-0000-00005E000000}"/>
    <cellStyle name="差_MED WB ARB 3rd Quarter 2013" xfId="92" xr:uid="{00000000-0005-0000-0000-00005F000000}"/>
    <cellStyle name="差_MED WB ARB 4th Quarter 2013V1" xfId="93" xr:uid="{00000000-0005-0000-0000-000060000000}"/>
    <cellStyle name="差_NW EUR SVC Westbound RF Arbitraries 2nd Qtr 2014" xfId="94" xr:uid="{00000000-0005-0000-0000-000061000000}"/>
    <cellStyle name="差_NW EUR SVC Westbound RF Arbitraries 3rd Qtr 2013" xfId="16" xr:uid="{00000000-0005-0000-0000-000062000000}"/>
    <cellStyle name="差_NW EUR SVC Westbound RF Arbitraries 3rd Qtr 2014" xfId="95" xr:uid="{00000000-0005-0000-0000-000063000000}"/>
    <cellStyle name="差_NWE 2011 3rd qu WB ARB proposal" xfId="97" xr:uid="{00000000-0005-0000-0000-000064000000}"/>
    <cellStyle name="差_NWE 2011 4thQ WB ARB proposal" xfId="98" xr:uid="{00000000-0005-0000-0000-000065000000}"/>
    <cellStyle name="差_NWE WB ARB 1st Quarter 2013" xfId="99" xr:uid="{00000000-0005-0000-0000-000066000000}"/>
    <cellStyle name="差_NWE WB ARB 1st Quarter 2013V2" xfId="15" xr:uid="{00000000-0005-0000-0000-000067000000}"/>
    <cellStyle name="差_NWE WB ARB 1st Quarter 2014" xfId="100" xr:uid="{00000000-0005-0000-0000-000068000000}"/>
    <cellStyle name="差_NWE WB ARB 2nd Quarter 2012 proposals" xfId="101" xr:uid="{00000000-0005-0000-0000-000069000000}"/>
    <cellStyle name="差_NWE WB ARB 2nd Quarter 2013" xfId="102" xr:uid="{00000000-0005-0000-0000-00006A000000}"/>
    <cellStyle name="差_NWE WB ARB 2nd Quarter 2013 V1" xfId="103" xr:uid="{00000000-0005-0000-0000-00006B000000}"/>
    <cellStyle name="差_NWE WB ARB 2nd Quarter 2013 V4" xfId="72" xr:uid="{00000000-0005-0000-0000-00006C000000}"/>
    <cellStyle name="差_NWE WB ARB 2nd Quarter 2014(20140529-20140630)" xfId="104" xr:uid="{00000000-0005-0000-0000-00006D000000}"/>
    <cellStyle name="差_NWE WB ARB 2nd Quarter 2014v2" xfId="22" xr:uid="{00000000-0005-0000-0000-00006E000000}"/>
    <cellStyle name="差_NWE WB ARB 2nd Quarter 2014v3 (1)" xfId="105" xr:uid="{00000000-0005-0000-0000-00006F000000}"/>
    <cellStyle name="差_NWE WB ARB 3rd Quarter 2012" xfId="107" xr:uid="{00000000-0005-0000-0000-000070000000}"/>
    <cellStyle name="差_NWE WB ARB 3rd Quarter 2013" xfId="96" xr:uid="{00000000-0005-0000-0000-000071000000}"/>
    <cellStyle name="差_NWE WB ARB 3rd Quarter 2014" xfId="108" xr:uid="{00000000-0005-0000-0000-000072000000}"/>
    <cellStyle name="差_NWE WB ARB 4th Quarter 2012" xfId="109" xr:uid="{00000000-0005-0000-0000-000073000000}"/>
    <cellStyle name="差_NWE WB ARB 4th Quarter 2012 update" xfId="110" xr:uid="{00000000-0005-0000-0000-000074000000}"/>
    <cellStyle name="差_NWE WB ARB 4th Quarter 2013" xfId="111" xr:uid="{00000000-0005-0000-0000-000075000000}"/>
    <cellStyle name="差_NWE WB ARB 4th Quarter 2014" xfId="112" xr:uid="{00000000-0005-0000-0000-000076000000}"/>
    <cellStyle name="差_NWE WB ARB NOV 25-DEC 31 2011" xfId="113" xr:uid="{00000000-0005-0000-0000-000077000000}"/>
    <cellStyle name="差_NWE WB ARB Q1 2012" xfId="114" xr:uid="{00000000-0005-0000-0000-000078000000}"/>
    <cellStyle name="差_REVISED NWE WB ARB 3rd Quarter 2013" xfId="115" xr:uid="{00000000-0005-0000-0000-000079000000}"/>
    <cellStyle name="差_UPDATED NWE WB ARB 1st Quarter 2013" xfId="116" xr:uid="{00000000-0005-0000-0000-00007A000000}"/>
    <cellStyle name="常规 2" xfId="8" xr:uid="{00000000-0005-0000-0000-00007B000000}"/>
    <cellStyle name="常规 2 2" xfId="20" xr:uid="{00000000-0005-0000-0000-00007C000000}"/>
    <cellStyle name="常规 2 2 2" xfId="149" xr:uid="{00000000-0005-0000-0000-00007D000000}"/>
    <cellStyle name="常规 2 3" xfId="12" xr:uid="{00000000-0005-0000-0000-00007E000000}"/>
    <cellStyle name="常规 2 3 2" xfId="140" xr:uid="{00000000-0005-0000-0000-00007F000000}"/>
    <cellStyle name="常规 2_Xl0001226" xfId="117" xr:uid="{00000000-0005-0000-0000-000080000000}"/>
    <cellStyle name="常规 21" xfId="159" xr:uid="{00000000-0005-0000-0000-000081000000}"/>
    <cellStyle name="常规 21 2" xfId="160" xr:uid="{00000000-0005-0000-0000-000082000000}"/>
    <cellStyle name="常规 21 2 2 2" xfId="150" xr:uid="{00000000-0005-0000-0000-000083000000}"/>
    <cellStyle name="常规 3" xfId="118" xr:uid="{00000000-0005-0000-0000-000084000000}"/>
    <cellStyle name="常规 3 13" xfId="151" xr:uid="{00000000-0005-0000-0000-000085000000}"/>
    <cellStyle name="常规 3 2" xfId="146" xr:uid="{00000000-0005-0000-0000-000086000000}"/>
    <cellStyle name="常规 3 2 2 2" xfId="1" xr:uid="{00000000-0005-0000-0000-000087000000}"/>
    <cellStyle name="常规 3 3" xfId="161" xr:uid="{00000000-0005-0000-0000-000088000000}"/>
    <cellStyle name="常规 4" xfId="119" xr:uid="{00000000-0005-0000-0000-000089000000}"/>
    <cellStyle name="常规_AEN LTS(20071031) " xfId="120" xr:uid="{00000000-0005-0000-0000-00008A000000}"/>
    <cellStyle name="常规_AWE LTS 090106 (2)" xfId="121" xr:uid="{00000000-0005-0000-0000-00008B000000}"/>
    <cellStyle name="强调文字颜色 1" xfId="122" xr:uid="{00000000-0005-0000-0000-00008C000000}"/>
    <cellStyle name="强调文字颜色 2" xfId="3" xr:uid="{00000000-0005-0000-0000-00008D000000}"/>
    <cellStyle name="强调文字颜色 3" xfId="40" xr:uid="{00000000-0005-0000-0000-00008E000000}"/>
    <cellStyle name="强调文字颜色 4" xfId="123" xr:uid="{00000000-0005-0000-0000-00008F000000}"/>
    <cellStyle name="强调文字颜色 5" xfId="124" xr:uid="{00000000-0005-0000-0000-000090000000}"/>
    <cellStyle name="强调文字颜色 6" xfId="125" xr:uid="{00000000-0005-0000-0000-000091000000}"/>
    <cellStyle name="标题" xfId="126" xr:uid="{00000000-0005-0000-0000-000092000000}"/>
    <cellStyle name="标题 1" xfId="127" xr:uid="{00000000-0005-0000-0000-000093000000}"/>
    <cellStyle name="标题 2" xfId="128" xr:uid="{00000000-0005-0000-0000-000094000000}"/>
    <cellStyle name="标题 3" xfId="129" xr:uid="{00000000-0005-0000-0000-000095000000}"/>
    <cellStyle name="标题 4" xfId="38" xr:uid="{00000000-0005-0000-0000-000096000000}"/>
    <cellStyle name="标题_MED WB ARB 1st Quarter 2013" xfId="130" xr:uid="{00000000-0005-0000-0000-000097000000}"/>
    <cellStyle name="检查单元格" xfId="131" xr:uid="{00000000-0005-0000-0000-000098000000}"/>
    <cellStyle name="汇总" xfId="132" xr:uid="{00000000-0005-0000-0000-000099000000}"/>
    <cellStyle name="注释" xfId="133" xr:uid="{00000000-0005-0000-0000-00009A000000}"/>
    <cellStyle name="解释性文本" xfId="106" xr:uid="{00000000-0005-0000-0000-00009B000000}"/>
    <cellStyle name="警告文本" xfId="134" xr:uid="{00000000-0005-0000-0000-00009C000000}"/>
    <cellStyle name="计算" xfId="10" xr:uid="{00000000-0005-0000-0000-00009D000000}"/>
    <cellStyle name="输入" xfId="135" xr:uid="{00000000-0005-0000-0000-00009E000000}"/>
    <cellStyle name="输出" xfId="136" xr:uid="{00000000-0005-0000-0000-00009F000000}"/>
    <cellStyle name="适中" xfId="9" xr:uid="{00000000-0005-0000-0000-0000A0000000}"/>
    <cellStyle name="链接单元格" xfId="137" xr:uid="{00000000-0005-0000-0000-0000A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9900"/>
      <color rgb="FFFF006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28574</xdr:rowOff>
    </xdr:from>
    <xdr:to>
      <xdr:col>1</xdr:col>
      <xdr:colOff>123825</xdr:colOff>
      <xdr:row>2</xdr:row>
      <xdr:rowOff>217713</xdr:rowOff>
    </xdr:to>
    <xdr:pic>
      <xdr:nvPicPr>
        <xdr:cNvPr id="1223351" name="Picture 1252" descr="Inline image">
          <a:extLst>
            <a:ext uri="{FF2B5EF4-FFF2-40B4-BE49-F238E27FC236}">
              <a16:creationId xmlns:a16="http://schemas.microsoft.com/office/drawing/2014/main" id="{00000000-0008-0000-0000-0000B7AA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" y="28574"/>
          <a:ext cx="1432832" cy="1046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1225403" name="Picture 1252" descr="Inline image">
          <a:extLst>
            <a:ext uri="{FF2B5EF4-FFF2-40B4-BE49-F238E27FC236}">
              <a16:creationId xmlns:a16="http://schemas.microsoft.com/office/drawing/2014/main" id="{00000000-0008-0000-0100-0000BBB2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57149</xdr:rowOff>
    </xdr:from>
    <xdr:to>
      <xdr:col>0</xdr:col>
      <xdr:colOff>1181100</xdr:colOff>
      <xdr:row>4</xdr:row>
      <xdr:rowOff>142874</xdr:rowOff>
    </xdr:to>
    <xdr:pic>
      <xdr:nvPicPr>
        <xdr:cNvPr id="1224375" name="Picture 1252" descr="Inline image">
          <a:extLst>
            <a:ext uri="{FF2B5EF4-FFF2-40B4-BE49-F238E27FC236}">
              <a16:creationId xmlns:a16="http://schemas.microsoft.com/office/drawing/2014/main" id="{00000000-0008-0000-0200-0000B7AE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6200" y="57149"/>
          <a:ext cx="1104900" cy="8358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78581</xdr:colOff>
      <xdr:row>0</xdr:row>
      <xdr:rowOff>0</xdr:rowOff>
    </xdr:from>
    <xdr:to>
      <xdr:col>0</xdr:col>
      <xdr:colOff>1119187</xdr:colOff>
      <xdr:row>4</xdr:row>
      <xdr:rowOff>121444</xdr:rowOff>
    </xdr:to>
    <xdr:pic>
      <xdr:nvPicPr>
        <xdr:cNvPr id="1226430" name="Picture 1252" descr="Inline image">
          <a:extLst>
            <a:ext uri="{FF2B5EF4-FFF2-40B4-BE49-F238E27FC236}">
              <a16:creationId xmlns:a16="http://schemas.microsoft.com/office/drawing/2014/main" id="{00000000-0008-0000-0300-0000BEB6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78581" y="0"/>
          <a:ext cx="1040606" cy="8834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1229168" name="Picture 1252" descr="Inline image">
          <a:extLst>
            <a:ext uri="{FF2B5EF4-FFF2-40B4-BE49-F238E27FC236}">
              <a16:creationId xmlns:a16="http://schemas.microsoft.com/office/drawing/2014/main" id="{00000000-0008-0000-0400-000070C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916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1250155</xdr:colOff>
      <xdr:row>4</xdr:row>
      <xdr:rowOff>202406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193005" cy="1031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173831</xdr:colOff>
      <xdr:row>0</xdr:row>
      <xdr:rowOff>57148</xdr:rowOff>
    </xdr:from>
    <xdr:to>
      <xdr:col>0</xdr:col>
      <xdr:colOff>1178718</xdr:colOff>
      <xdr:row>4</xdr:row>
      <xdr:rowOff>178593</xdr:rowOff>
    </xdr:to>
    <xdr:pic>
      <xdr:nvPicPr>
        <xdr:cNvPr id="1222618" name="Picture 1252" descr="Inline image">
          <a:extLst>
            <a:ext uri="{FF2B5EF4-FFF2-40B4-BE49-F238E27FC236}">
              <a16:creationId xmlns:a16="http://schemas.microsoft.com/office/drawing/2014/main" id="{00000000-0008-0000-0500-0000DAA7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3831" y="57148"/>
          <a:ext cx="1004887" cy="883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0</xdr:col>
      <xdr:colOff>1085850</xdr:colOff>
      <xdr:row>4</xdr:row>
      <xdr:rowOff>47625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A38E9A0B-8D4C-439D-9D10-A35FB2F19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7150" y="47625"/>
          <a:ext cx="102870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showGridLines="0" zoomScale="70" zoomScaleNormal="70" zoomScaleSheetLayoutView="70" workbookViewId="0">
      <selection activeCell="F31" sqref="F31"/>
    </sheetView>
  </sheetViews>
  <sheetFormatPr defaultColWidth="9" defaultRowHeight="17.399999999999999"/>
  <cols>
    <col min="1" max="1" width="17.59765625" style="23" customWidth="1"/>
    <col min="2" max="2" width="12.09765625" style="23" customWidth="1"/>
    <col min="3" max="5" width="9" style="23"/>
    <col min="6" max="6" width="20.09765625" style="23" customWidth="1"/>
    <col min="7" max="7" width="11.69921875" style="23" customWidth="1"/>
    <col min="8" max="8" width="9.765625E-2" style="23" customWidth="1"/>
    <col min="9" max="10" width="9" style="23" customWidth="1"/>
    <col min="11" max="11" width="24.09765625" style="23" customWidth="1"/>
    <col min="12" max="16" width="9" style="23" customWidth="1"/>
    <col min="17" max="16384" width="9" style="23"/>
  </cols>
  <sheetData>
    <row r="1" spans="1:13" s="4" customFormat="1">
      <c r="B1" s="16"/>
      <c r="C1" s="17"/>
      <c r="D1" s="16"/>
      <c r="E1" s="16"/>
      <c r="K1" s="18"/>
    </row>
    <row r="2" spans="1:13" s="4" customFormat="1" ht="48.75" customHeight="1">
      <c r="A2" s="631" t="s">
        <v>0</v>
      </c>
      <c r="B2" s="631"/>
      <c r="C2" s="631"/>
      <c r="D2" s="631"/>
      <c r="E2" s="631"/>
      <c r="F2" s="631"/>
      <c r="G2" s="631"/>
      <c r="H2" s="631"/>
      <c r="I2" s="631"/>
      <c r="J2" s="631"/>
      <c r="K2" s="631"/>
      <c r="L2" s="631"/>
      <c r="M2" s="631"/>
    </row>
    <row r="3" spans="1:13" ht="21" customHeight="1">
      <c r="A3" s="20"/>
      <c r="B3" s="21"/>
      <c r="C3" s="21"/>
      <c r="D3" s="22"/>
      <c r="E3" s="22"/>
      <c r="G3" s="20"/>
      <c r="H3" s="21"/>
      <c r="I3" s="21"/>
      <c r="J3" s="22"/>
      <c r="K3" s="22"/>
    </row>
    <row r="4" spans="1:13" ht="21" customHeight="1">
      <c r="A4" s="20"/>
      <c r="B4" s="46" t="s">
        <v>67</v>
      </c>
      <c r="C4" s="21"/>
      <c r="D4" s="22"/>
      <c r="E4" s="22"/>
      <c r="G4" s="20"/>
      <c r="H4" s="21"/>
      <c r="I4" s="21"/>
      <c r="J4" s="22"/>
      <c r="K4" s="22"/>
    </row>
    <row r="5" spans="1:13" ht="27" customHeight="1">
      <c r="A5" s="20" t="s">
        <v>1</v>
      </c>
      <c r="B5" s="181" t="s">
        <v>83</v>
      </c>
      <c r="C5" s="24"/>
      <c r="D5" s="24"/>
      <c r="E5" s="24"/>
      <c r="G5" s="20"/>
      <c r="H5" s="21"/>
      <c r="I5" s="21"/>
      <c r="J5" s="22"/>
      <c r="K5" s="22"/>
    </row>
    <row r="6" spans="1:13" ht="27" customHeight="1">
      <c r="A6" s="20" t="s">
        <v>1</v>
      </c>
      <c r="B6" s="181" t="s">
        <v>82</v>
      </c>
      <c r="C6" s="24"/>
      <c r="D6" s="24"/>
      <c r="E6" s="24"/>
      <c r="G6" s="20"/>
      <c r="H6" s="21"/>
      <c r="I6" s="21"/>
      <c r="J6" s="22"/>
      <c r="K6" s="22"/>
    </row>
    <row r="7" spans="1:13" ht="27" customHeight="1">
      <c r="A7" s="20" t="s">
        <v>1</v>
      </c>
      <c r="B7" s="21" t="s">
        <v>81</v>
      </c>
      <c r="C7" s="24"/>
      <c r="D7" s="24"/>
      <c r="E7" s="24"/>
      <c r="G7" s="20"/>
      <c r="H7" s="21"/>
      <c r="I7" s="21"/>
      <c r="J7" s="22"/>
      <c r="K7" s="22"/>
    </row>
    <row r="8" spans="1:13">
      <c r="A8" s="20"/>
      <c r="B8" s="21"/>
      <c r="C8" s="21"/>
      <c r="D8" s="22"/>
      <c r="G8" s="20"/>
      <c r="H8" s="21"/>
      <c r="I8" s="21"/>
      <c r="J8" s="22"/>
      <c r="K8" s="22"/>
    </row>
    <row r="9" spans="1:13" ht="21" customHeight="1">
      <c r="B9" s="19" t="s">
        <v>68</v>
      </c>
      <c r="G9" s="20"/>
      <c r="H9" s="21"/>
      <c r="I9" s="21"/>
      <c r="J9" s="22"/>
      <c r="K9" s="22"/>
    </row>
    <row r="10" spans="1:13" s="26" customFormat="1" ht="24" customHeight="1">
      <c r="A10" s="20" t="s">
        <v>1</v>
      </c>
      <c r="B10" s="181" t="s">
        <v>2</v>
      </c>
      <c r="C10" s="1"/>
      <c r="D10" s="1"/>
      <c r="E10" s="1"/>
      <c r="F10" s="25"/>
    </row>
    <row r="11" spans="1:13" s="26" customFormat="1" ht="24" customHeight="1">
      <c r="A11" s="20" t="s">
        <v>1</v>
      </c>
      <c r="B11" s="181" t="s">
        <v>3</v>
      </c>
      <c r="C11" s="1"/>
      <c r="D11" s="1"/>
      <c r="E11" s="1"/>
    </row>
    <row r="12" spans="1:13" s="26" customFormat="1" ht="24" customHeight="1">
      <c r="A12" s="20" t="s">
        <v>1</v>
      </c>
      <c r="B12" s="181" t="s">
        <v>4</v>
      </c>
      <c r="C12" s="1"/>
      <c r="D12" s="1"/>
      <c r="E12" s="1"/>
    </row>
    <row r="13" spans="1:13" s="26" customFormat="1" ht="24" customHeight="1">
      <c r="A13" s="20" t="s">
        <v>1</v>
      </c>
      <c r="B13" s="182" t="s">
        <v>110</v>
      </c>
      <c r="C13" s="1"/>
      <c r="D13" s="1"/>
      <c r="E13" s="1"/>
    </row>
    <row r="14" spans="1:13" s="26" customFormat="1" ht="24" customHeight="1">
      <c r="A14" s="20"/>
      <c r="B14" s="182"/>
      <c r="C14" s="1"/>
      <c r="D14" s="1"/>
      <c r="E14" s="1"/>
    </row>
    <row r="15" spans="1:13" s="26" customFormat="1" ht="24" customHeight="1">
      <c r="A15" s="20"/>
      <c r="B15" s="182"/>
      <c r="C15" s="1"/>
      <c r="D15" s="1"/>
      <c r="E15" s="1"/>
    </row>
    <row r="16" spans="1:13" s="26" customFormat="1" ht="21" customHeight="1">
      <c r="A16" s="20"/>
      <c r="B16" s="21"/>
      <c r="C16" s="21"/>
      <c r="D16" s="22"/>
    </row>
    <row r="17" spans="1:13" s="8" customFormat="1" ht="18.75" customHeight="1">
      <c r="A17" s="27" t="s">
        <v>5</v>
      </c>
      <c r="B17" s="28"/>
      <c r="C17" s="29"/>
      <c r="D17" s="30"/>
      <c r="E17" s="31"/>
      <c r="F17" s="30"/>
      <c r="G17" s="5"/>
      <c r="H17" s="32"/>
      <c r="I17" s="32"/>
      <c r="J17" s="33"/>
      <c r="K17" s="34"/>
      <c r="L17" s="33"/>
      <c r="M17" s="33"/>
    </row>
    <row r="18" spans="1:13" s="8" customFormat="1" ht="18" customHeight="1">
      <c r="A18" s="24" t="s">
        <v>0</v>
      </c>
      <c r="B18" s="35"/>
      <c r="C18" s="36"/>
      <c r="D18" s="32"/>
      <c r="E18" s="4"/>
      <c r="F18" s="30"/>
      <c r="G18" s="5"/>
      <c r="H18" s="24"/>
      <c r="I18" s="37"/>
      <c r="J18" s="37"/>
      <c r="L18" s="35"/>
      <c r="M18" s="32"/>
    </row>
    <row r="19" spans="1:13" s="8" customFormat="1">
      <c r="A19" s="2" t="s">
        <v>6</v>
      </c>
      <c r="B19" s="3"/>
      <c r="C19" s="4"/>
      <c r="D19" s="3"/>
      <c r="E19" s="5"/>
      <c r="F19" s="6"/>
      <c r="G19" s="7"/>
      <c r="I19" s="7"/>
      <c r="J19" s="9"/>
      <c r="K19" s="9"/>
      <c r="L19" s="32"/>
      <c r="M19" s="32"/>
    </row>
    <row r="20" spans="1:13" s="8" customFormat="1">
      <c r="A20" s="2" t="s">
        <v>7</v>
      </c>
      <c r="B20" s="3"/>
      <c r="C20" s="4"/>
      <c r="D20" s="3"/>
      <c r="E20" s="5"/>
      <c r="F20" s="9"/>
      <c r="G20" s="9"/>
      <c r="I20" s="9"/>
      <c r="J20" s="9"/>
      <c r="K20" s="9"/>
      <c r="L20" s="32"/>
      <c r="M20" s="32"/>
    </row>
    <row r="21" spans="1:13" s="4" customFormat="1">
      <c r="A21" s="2" t="s">
        <v>8</v>
      </c>
      <c r="B21" s="3"/>
      <c r="D21" s="3"/>
      <c r="E21" s="5"/>
      <c r="F21" s="9"/>
      <c r="G21" s="9"/>
      <c r="I21" s="9"/>
      <c r="J21" s="9"/>
      <c r="K21" s="9"/>
      <c r="L21" s="38"/>
    </row>
    <row r="22" spans="1:13" s="4" customFormat="1">
      <c r="A22" s="9"/>
      <c r="B22" s="39"/>
      <c r="D22" s="3"/>
      <c r="F22" s="3"/>
      <c r="G22" s="5"/>
      <c r="H22" s="9"/>
      <c r="I22" s="9"/>
      <c r="J22" s="32"/>
      <c r="L22" s="38"/>
    </row>
    <row r="23" spans="1:13" s="4" customFormat="1">
      <c r="B23" s="40"/>
      <c r="C23" s="41"/>
      <c r="D23" s="42"/>
      <c r="E23" s="42"/>
      <c r="F23" s="42"/>
      <c r="G23" s="42"/>
      <c r="H23" s="41"/>
      <c r="I23" s="41"/>
      <c r="K23" s="42"/>
      <c r="L23" s="18"/>
    </row>
    <row r="24" spans="1:13" s="4" customFormat="1">
      <c r="A24" s="42"/>
      <c r="B24" s="43"/>
      <c r="C24" s="10"/>
      <c r="D24" s="43"/>
      <c r="E24" s="10"/>
      <c r="F24" s="10"/>
      <c r="G24" s="44"/>
      <c r="H24" s="41"/>
      <c r="I24" s="42"/>
    </row>
    <row r="25" spans="1:13">
      <c r="B25" s="11"/>
      <c r="C25" s="11"/>
      <c r="D25" s="12"/>
      <c r="E25" s="13"/>
      <c r="F25" s="11"/>
      <c r="G25" s="14"/>
    </row>
    <row r="27" spans="1:13">
      <c r="B27" s="45"/>
      <c r="C27" s="12"/>
      <c r="D27" s="15"/>
      <c r="E27" s="13"/>
      <c r="F27" s="15"/>
      <c r="G27" s="15"/>
    </row>
  </sheetData>
  <mergeCells count="1">
    <mergeCell ref="A2:M2"/>
  </mergeCells>
  <hyperlinks>
    <hyperlink ref="B12" location="'New Zealand via SIN'!A1" display="NEW ZEALAND VIA SINGAPORE" xr:uid="{00000000-0004-0000-0000-000000000000}"/>
    <hyperlink ref="B5" location="'RED SEA VIA SIN'!A1" display="RED SEA ( DJIBOUTI, JEDDAH, SOKHNA, AQABA, PORT SUDAN) VIA SINGAPORE" xr:uid="{00000000-0004-0000-0000-000001000000}"/>
    <hyperlink ref="B6" location="'Persian Gulf via SIN'!A1" display="PERSIAN GULF ( JEBEL ALI, DAMMAM, JUBAIL, SHARJAH, HAMAD, SOHAR, ABU DHABI, KUWAIT, AJMAN, BAHRAIN, UMM QASRR) VIA SINGAPORE" xr:uid="{00000000-0004-0000-0000-000002000000}"/>
    <hyperlink ref="B10" location="'Australia via SIN'!A1" display="AUSTRALIA (FREMANTLE,ADELAIDE, SYDNEY,MELBOURNE,BRISBANE) VIA SIN" xr:uid="{00000000-0004-0000-0000-000003000000}"/>
    <hyperlink ref="B11" location="'Australia via PKG'!A1" display="AUSTRALIA (FREMANTLE,ADELAIDE, SYDNEY,MELBOURNE,BRISBANE) VIA PKL" xr:uid="{00000000-0004-0000-0000-000004000000}"/>
    <hyperlink ref="B7" location="'Persian Gulf via PKL'!A1" display="PERSIAN GULF (JEBEL ALI , Umm Qasr North Port, Iraq) via PKL" xr:uid="{00000000-0004-0000-0000-000005000000}"/>
    <hyperlink ref="B13" location="'Australia Pacific Service'!A1" display="AUSTRALIA PACIFIC SERVICE (LAE, PORT MORESBY, TOWNSVILLE, DARWIN) VIA HKG" xr:uid="{00000000-0004-0000-0000-000006000000}"/>
  </hyperlinks>
  <printOptions horizontalCentered="1"/>
  <pageMargins left="0.15" right="0.15" top="0.27" bottom="0.25" header="0.24" footer="0.19"/>
  <pageSetup paperSize="9" scale="70" fitToWidth="0" fitToHeight="0" orientation="landscape" horizontalDpi="204" verticalDpi="196" r:id="rId1"/>
  <headerFooter scaleWithDoc="0" alignWithMargins="0">
    <oddHeader>&amp;L
&amp;R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1"/>
  <sheetViews>
    <sheetView showGridLines="0" tabSelected="1" zoomScale="70" zoomScaleNormal="70" workbookViewId="0">
      <selection activeCell="V18" sqref="V18"/>
    </sheetView>
  </sheetViews>
  <sheetFormatPr defaultColWidth="8" defaultRowHeight="13.8"/>
  <cols>
    <col min="1" max="1" width="17.59765625" style="96" customWidth="1"/>
    <col min="2" max="2" width="11.09765625" style="96" customWidth="1"/>
    <col min="3" max="3" width="8" style="96" customWidth="1"/>
    <col min="4" max="4" width="5.19921875" style="96" customWidth="1"/>
    <col min="5" max="5" width="8.69921875" style="96" customWidth="1"/>
    <col min="6" max="6" width="31.09765625" style="111" bestFit="1" customWidth="1"/>
    <col min="7" max="7" width="18.09765625" style="96" customWidth="1"/>
    <col min="8" max="8" width="8.59765625" style="111" customWidth="1"/>
    <col min="9" max="9" width="7.5" style="111" bestFit="1" customWidth="1"/>
    <col min="10" max="10" width="10.09765625" style="126" bestFit="1" customWidth="1"/>
    <col min="11" max="11" width="7.59765625" style="111" bestFit="1" customWidth="1"/>
    <col min="12" max="12" width="15.69921875" style="111" bestFit="1" customWidth="1"/>
    <col min="13" max="13" width="9.5" style="111" bestFit="1" customWidth="1"/>
    <col min="14" max="14" width="7.5" style="111" bestFit="1" customWidth="1"/>
    <col min="15" max="15" width="10.69921875" style="111" customWidth="1"/>
    <col min="16" max="16" width="6.09765625" style="96" bestFit="1" customWidth="1"/>
    <col min="17" max="17" width="8" style="96"/>
    <col min="18" max="18" width="4.19921875" style="96" bestFit="1" customWidth="1"/>
    <col min="19" max="19" width="8" style="96"/>
    <col min="20" max="20" width="3.09765625" style="96" bestFit="1" customWidth="1"/>
    <col min="21" max="16384" width="8" style="96"/>
  </cols>
  <sheetData>
    <row r="1" spans="1:20" ht="17.399999999999999">
      <c r="A1" s="176"/>
      <c r="B1" s="632" t="s">
        <v>0</v>
      </c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104"/>
    </row>
    <row r="2" spans="1:20" ht="17.399999999999999">
      <c r="A2" s="175"/>
      <c r="B2" s="633" t="s">
        <v>29</v>
      </c>
      <c r="C2" s="633"/>
      <c r="D2" s="633"/>
      <c r="E2" s="633"/>
      <c r="F2" s="633"/>
      <c r="G2" s="633"/>
      <c r="H2" s="633"/>
      <c r="I2" s="633"/>
      <c r="J2" s="633"/>
      <c r="K2" s="633"/>
      <c r="L2" s="633"/>
      <c r="M2" s="633"/>
      <c r="N2" s="633"/>
      <c r="O2" s="633"/>
      <c r="P2" s="104"/>
    </row>
    <row r="3" spans="1:20" ht="17.399999999999999">
      <c r="A3" s="177"/>
      <c r="B3" s="634" t="s">
        <v>66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105"/>
    </row>
    <row r="4" spans="1:20" ht="17.399999999999999">
      <c r="A4" s="178"/>
      <c r="B4" s="635" t="s">
        <v>30</v>
      </c>
      <c r="C4" s="635"/>
      <c r="D4" s="635"/>
      <c r="E4" s="635"/>
      <c r="F4" s="635"/>
      <c r="G4" s="635"/>
      <c r="H4" s="635"/>
      <c r="I4" s="635"/>
      <c r="J4" s="635"/>
      <c r="K4" s="635"/>
      <c r="L4" s="635"/>
      <c r="M4" s="635"/>
      <c r="N4" s="635"/>
      <c r="O4" s="635"/>
      <c r="P4" s="105"/>
    </row>
    <row r="5" spans="1:20" ht="18" customHeight="1">
      <c r="H5" s="96"/>
      <c r="I5" s="96"/>
      <c r="J5" s="96"/>
      <c r="K5" s="96"/>
      <c r="L5" s="96"/>
      <c r="M5" s="96"/>
      <c r="N5" s="96"/>
      <c r="O5" s="106"/>
    </row>
    <row r="6" spans="1:20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  <c r="N6" s="112"/>
      <c r="O6" s="113"/>
    </row>
    <row r="7" spans="1:20" ht="15" customHeight="1">
      <c r="A7" s="639" t="s">
        <v>31</v>
      </c>
      <c r="B7" s="640"/>
      <c r="C7" s="648"/>
      <c r="D7" s="649"/>
      <c r="E7" s="297" t="s">
        <v>12</v>
      </c>
      <c r="F7" s="639" t="s">
        <v>13</v>
      </c>
      <c r="G7" s="650"/>
      <c r="H7" s="298" t="s">
        <v>86</v>
      </c>
      <c r="I7" s="636" t="s">
        <v>64</v>
      </c>
      <c r="J7" s="637"/>
      <c r="K7" s="637"/>
      <c r="L7" s="637"/>
      <c r="M7" s="637"/>
      <c r="N7" s="637"/>
      <c r="O7" s="638"/>
    </row>
    <row r="8" spans="1:20" ht="15" customHeight="1">
      <c r="A8" s="641"/>
      <c r="B8" s="642"/>
      <c r="C8" s="645" t="s">
        <v>15</v>
      </c>
      <c r="D8" s="293"/>
      <c r="E8" s="642" t="s">
        <v>16</v>
      </c>
      <c r="F8" s="641" t="s">
        <v>33</v>
      </c>
      <c r="G8" s="645"/>
      <c r="H8" s="646" t="s">
        <v>12</v>
      </c>
      <c r="I8" s="293" t="s">
        <v>34</v>
      </c>
      <c r="J8" s="293" t="s">
        <v>35</v>
      </c>
      <c r="K8" s="293" t="s">
        <v>36</v>
      </c>
      <c r="L8" s="293" t="s">
        <v>37</v>
      </c>
      <c r="M8" s="293" t="s">
        <v>38</v>
      </c>
      <c r="N8" s="293" t="s">
        <v>39</v>
      </c>
      <c r="O8" s="297" t="s">
        <v>65</v>
      </c>
    </row>
    <row r="9" spans="1:20">
      <c r="A9" s="643"/>
      <c r="B9" s="644"/>
      <c r="C9" s="645"/>
      <c r="D9" s="294"/>
      <c r="E9" s="644"/>
      <c r="F9" s="641"/>
      <c r="G9" s="645"/>
      <c r="H9" s="647"/>
      <c r="I9" s="400"/>
      <c r="J9" s="400" t="s">
        <v>40</v>
      </c>
      <c r="K9" s="400"/>
      <c r="L9" s="400" t="s">
        <v>41</v>
      </c>
      <c r="M9" s="400"/>
      <c r="N9" s="400"/>
      <c r="O9" s="391"/>
    </row>
    <row r="10" spans="1:20" s="114" customFormat="1" ht="15">
      <c r="A10" s="397"/>
      <c r="B10" s="744"/>
      <c r="C10" s="411"/>
      <c r="D10" s="413"/>
      <c r="E10" s="389"/>
      <c r="F10" s="415" t="s">
        <v>90</v>
      </c>
      <c r="G10" s="416"/>
      <c r="H10" s="263"/>
      <c r="I10" s="263"/>
      <c r="J10" s="263">
        <f>H10+10</f>
        <v>10</v>
      </c>
      <c r="K10" s="402"/>
      <c r="L10" s="263">
        <f>H10+17</f>
        <v>17</v>
      </c>
      <c r="M10" s="402">
        <f>H10+13</f>
        <v>13</v>
      </c>
      <c r="N10" s="263">
        <f>H10+15</f>
        <v>15</v>
      </c>
      <c r="O10" s="264"/>
      <c r="P10" s="117" t="s">
        <v>73</v>
      </c>
      <c r="Q10" s="247"/>
      <c r="R10" s="248"/>
      <c r="S10" s="247"/>
      <c r="T10" s="247"/>
    </row>
    <row r="11" spans="1:20" s="114" customFormat="1" ht="15">
      <c r="A11" s="360" t="s">
        <v>114</v>
      </c>
      <c r="B11" s="541" t="s">
        <v>194</v>
      </c>
      <c r="C11" s="414">
        <v>45382</v>
      </c>
      <c r="D11" s="414" t="s">
        <v>23</v>
      </c>
      <c r="E11" s="399">
        <f>C11+2</f>
        <v>45384</v>
      </c>
      <c r="F11" s="328" t="s">
        <v>195</v>
      </c>
      <c r="G11" s="417" t="s">
        <v>196</v>
      </c>
      <c r="H11" s="254">
        <v>45390</v>
      </c>
      <c r="I11" s="254">
        <f>H11+17</f>
        <v>45407</v>
      </c>
      <c r="J11" s="254">
        <f>H11+10</f>
        <v>45400</v>
      </c>
      <c r="K11" s="401">
        <f>H11+13</f>
        <v>45403</v>
      </c>
      <c r="L11" s="254" t="s">
        <v>42</v>
      </c>
      <c r="M11" s="401">
        <f>H11+14</f>
        <v>45404</v>
      </c>
      <c r="N11" s="254" t="s">
        <v>42</v>
      </c>
      <c r="O11" s="351">
        <f>H11+12</f>
        <v>45402</v>
      </c>
      <c r="P11" s="115" t="s">
        <v>74</v>
      </c>
      <c r="Q11" s="247"/>
      <c r="R11" s="248"/>
      <c r="S11" s="247"/>
      <c r="T11" s="247"/>
    </row>
    <row r="12" spans="1:20" s="114" customFormat="1" ht="15">
      <c r="A12" s="554"/>
      <c r="B12" s="745"/>
      <c r="C12" s="557">
        <v>45263</v>
      </c>
      <c r="D12" s="558" t="s">
        <v>24</v>
      </c>
      <c r="E12" s="559">
        <f>C12+2</f>
        <v>45265</v>
      </c>
      <c r="F12" s="386" t="s">
        <v>149</v>
      </c>
      <c r="G12" s="344" t="s">
        <v>203</v>
      </c>
      <c r="H12" s="388">
        <v>45391</v>
      </c>
      <c r="I12" s="388" t="s">
        <v>42</v>
      </c>
      <c r="J12" s="388">
        <f>H12+10</f>
        <v>45401</v>
      </c>
      <c r="K12" s="345" t="s">
        <v>42</v>
      </c>
      <c r="L12" s="388">
        <f>H12+12</f>
        <v>45403</v>
      </c>
      <c r="M12" s="345">
        <f>H12+15</f>
        <v>45406</v>
      </c>
      <c r="N12" s="388" t="s">
        <v>42</v>
      </c>
      <c r="O12" s="403" t="s">
        <v>42</v>
      </c>
      <c r="P12" s="213" t="s">
        <v>75</v>
      </c>
      <c r="Q12" s="247"/>
      <c r="R12" s="247"/>
      <c r="S12" s="247"/>
      <c r="T12" s="247"/>
    </row>
    <row r="13" spans="1:20" s="114" customFormat="1" ht="15">
      <c r="A13" s="488" t="s">
        <v>186</v>
      </c>
      <c r="B13" s="746" t="s">
        <v>183</v>
      </c>
      <c r="C13" s="491">
        <v>45383</v>
      </c>
      <c r="D13" s="492" t="s">
        <v>24</v>
      </c>
      <c r="E13" s="493">
        <f>C13+2</f>
        <v>45385</v>
      </c>
      <c r="F13" s="418"/>
      <c r="G13" s="419"/>
      <c r="H13" s="406"/>
      <c r="I13" s="406"/>
      <c r="J13" s="406"/>
      <c r="K13" s="404"/>
      <c r="L13" s="406"/>
      <c r="M13" s="404"/>
      <c r="N13" s="406"/>
      <c r="O13" s="405"/>
      <c r="Q13" s="248"/>
      <c r="R13" s="249"/>
      <c r="S13" s="247"/>
    </row>
    <row r="14" spans="1:20" s="114" customFormat="1">
      <c r="A14" s="397"/>
      <c r="B14" s="744"/>
      <c r="C14" s="413"/>
      <c r="D14" s="361"/>
      <c r="E14" s="354"/>
      <c r="F14" s="311" t="s">
        <v>90</v>
      </c>
      <c r="G14" s="420"/>
      <c r="H14" s="352"/>
      <c r="I14" s="352"/>
      <c r="J14" s="352">
        <f t="shared" ref="J14:J15" si="0">H14+10</f>
        <v>10</v>
      </c>
      <c r="K14" s="352"/>
      <c r="L14" s="352">
        <f>H14+10</f>
        <v>10</v>
      </c>
      <c r="M14" s="352">
        <f>H14+13</f>
        <v>13</v>
      </c>
      <c r="N14" s="352">
        <f>H14+15</f>
        <v>15</v>
      </c>
      <c r="O14" s="351"/>
      <c r="P14" s="117"/>
    </row>
    <row r="15" spans="1:20" s="114" customFormat="1">
      <c r="A15" s="360" t="s">
        <v>133</v>
      </c>
      <c r="B15" s="541" t="s">
        <v>190</v>
      </c>
      <c r="C15" s="392">
        <f>C11+7</f>
        <v>45389</v>
      </c>
      <c r="D15" s="362" t="s">
        <v>23</v>
      </c>
      <c r="E15" s="326">
        <f t="shared" ref="E15:E19" si="1">C15+2</f>
        <v>45391</v>
      </c>
      <c r="F15" s="328" t="s">
        <v>197</v>
      </c>
      <c r="G15" s="382" t="s">
        <v>198</v>
      </c>
      <c r="H15" s="254">
        <f>H11+7</f>
        <v>45397</v>
      </c>
      <c r="I15" s="254">
        <f>H15+17</f>
        <v>45414</v>
      </c>
      <c r="J15" s="254">
        <f t="shared" si="0"/>
        <v>45407</v>
      </c>
      <c r="K15" s="254">
        <f>H15+13</f>
        <v>45410</v>
      </c>
      <c r="L15" s="254" t="s">
        <v>42</v>
      </c>
      <c r="M15" s="254">
        <f>H15+14</f>
        <v>45411</v>
      </c>
      <c r="N15" s="254" t="s">
        <v>42</v>
      </c>
      <c r="O15" s="255">
        <f>H15+12</f>
        <v>45409</v>
      </c>
      <c r="P15" s="115"/>
    </row>
    <row r="16" spans="1:20" s="114" customFormat="1">
      <c r="A16" s="554"/>
      <c r="B16" s="560"/>
      <c r="C16" s="558">
        <f>C12+7</f>
        <v>45270</v>
      </c>
      <c r="D16" s="562" t="s">
        <v>24</v>
      </c>
      <c r="E16" s="563">
        <f t="shared" si="1"/>
        <v>45272</v>
      </c>
      <c r="F16" s="487" t="s">
        <v>204</v>
      </c>
      <c r="G16" s="387" t="s">
        <v>180</v>
      </c>
      <c r="H16" s="388">
        <f>H12+7</f>
        <v>45398</v>
      </c>
      <c r="I16" s="254"/>
      <c r="J16" s="388">
        <f>H16+10</f>
        <v>45408</v>
      </c>
      <c r="K16" s="254"/>
      <c r="L16" s="388">
        <f>H16+12</f>
        <v>45410</v>
      </c>
      <c r="M16" s="388">
        <f>H16+15</f>
        <v>45413</v>
      </c>
      <c r="N16" s="254"/>
      <c r="O16" s="351"/>
      <c r="P16" s="115"/>
    </row>
    <row r="17" spans="1:18" s="114" customFormat="1">
      <c r="A17" s="496" t="s">
        <v>130</v>
      </c>
      <c r="B17" s="550" t="s">
        <v>187</v>
      </c>
      <c r="C17" s="491">
        <f>C13+7</f>
        <v>45390</v>
      </c>
      <c r="D17" s="495" t="s">
        <v>24</v>
      </c>
      <c r="E17" s="493">
        <f>E13+7</f>
        <v>45392</v>
      </c>
      <c r="F17" s="288"/>
      <c r="G17" s="289"/>
      <c r="H17" s="261"/>
      <c r="I17" s="261"/>
      <c r="J17" s="261"/>
      <c r="K17" s="261"/>
      <c r="L17" s="261"/>
      <c r="M17" s="261"/>
      <c r="N17" s="261"/>
      <c r="O17" s="262"/>
      <c r="P17" s="116"/>
    </row>
    <row r="18" spans="1:18" s="114" customFormat="1">
      <c r="A18" s="393"/>
      <c r="B18" s="747"/>
      <c r="C18" s="355"/>
      <c r="D18" s="364"/>
      <c r="E18" s="354"/>
      <c r="F18" s="311" t="s">
        <v>90</v>
      </c>
      <c r="G18" s="421"/>
      <c r="H18" s="390"/>
      <c r="I18" s="263" t="s">
        <v>42</v>
      </c>
      <c r="J18" s="263">
        <f t="shared" ref="J18:J23" si="2">H18+10</f>
        <v>10</v>
      </c>
      <c r="K18" s="263"/>
      <c r="L18" s="263">
        <f>H18+10</f>
        <v>10</v>
      </c>
      <c r="M18" s="263">
        <f>H18+13</f>
        <v>13</v>
      </c>
      <c r="N18" s="263">
        <f>H18+15</f>
        <v>15</v>
      </c>
      <c r="O18" s="264"/>
      <c r="P18" s="117"/>
    </row>
    <row r="19" spans="1:18" s="114" customFormat="1" ht="18.75" customHeight="1">
      <c r="A19" s="360" t="s">
        <v>114</v>
      </c>
      <c r="B19" s="541" t="s">
        <v>191</v>
      </c>
      <c r="C19" s="324">
        <f>C15+7</f>
        <v>45396</v>
      </c>
      <c r="D19" s="362" t="s">
        <v>23</v>
      </c>
      <c r="E19" s="326">
        <f t="shared" si="1"/>
        <v>45398</v>
      </c>
      <c r="F19" s="328" t="s">
        <v>199</v>
      </c>
      <c r="G19" s="382" t="s">
        <v>200</v>
      </c>
      <c r="H19" s="254">
        <f>H15+7</f>
        <v>45404</v>
      </c>
      <c r="I19" s="351">
        <f>H19+17</f>
        <v>45421</v>
      </c>
      <c r="J19" s="254">
        <f t="shared" si="2"/>
        <v>45414</v>
      </c>
      <c r="K19" s="254">
        <f>H19+13</f>
        <v>45417</v>
      </c>
      <c r="L19" s="254"/>
      <c r="M19" s="254">
        <f>H19+14</f>
        <v>45418</v>
      </c>
      <c r="N19" s="254"/>
      <c r="O19" s="255">
        <f>H19+12</f>
        <v>45416</v>
      </c>
      <c r="P19" s="115"/>
    </row>
    <row r="20" spans="1:18" s="114" customFormat="1" ht="15.75" customHeight="1">
      <c r="A20" s="554"/>
      <c r="B20" s="745"/>
      <c r="C20" s="565">
        <f>C16+7</f>
        <v>45277</v>
      </c>
      <c r="D20" s="562" t="s">
        <v>24</v>
      </c>
      <c r="E20" s="566">
        <f>C20+2</f>
        <v>45279</v>
      </c>
      <c r="F20" s="498" t="s">
        <v>205</v>
      </c>
      <c r="G20" s="387" t="s">
        <v>206</v>
      </c>
      <c r="H20" s="388">
        <f>H16+7</f>
        <v>45405</v>
      </c>
      <c r="I20" s="388" t="s">
        <v>42</v>
      </c>
      <c r="J20" s="388">
        <f>H20+10</f>
        <v>45415</v>
      </c>
      <c r="K20" s="388" t="s">
        <v>42</v>
      </c>
      <c r="L20" s="388">
        <f>H20+12</f>
        <v>45417</v>
      </c>
      <c r="M20" s="388">
        <f>H20+15</f>
        <v>45420</v>
      </c>
      <c r="N20" s="388" t="s">
        <v>42</v>
      </c>
      <c r="O20" s="403" t="s">
        <v>42</v>
      </c>
      <c r="P20" s="116"/>
    </row>
    <row r="21" spans="1:18" s="114" customFormat="1">
      <c r="A21" s="488" t="s">
        <v>186</v>
      </c>
      <c r="B21" s="497" t="s">
        <v>188</v>
      </c>
      <c r="C21" s="508">
        <f>C17+7</f>
        <v>45397</v>
      </c>
      <c r="D21" s="507" t="s">
        <v>24</v>
      </c>
      <c r="E21" s="504">
        <f>E17+7</f>
        <v>45399</v>
      </c>
      <c r="F21" s="299"/>
      <c r="G21" s="289"/>
      <c r="H21" s="499"/>
      <c r="I21" s="261"/>
      <c r="J21" s="261"/>
      <c r="K21" s="499"/>
      <c r="L21" s="509"/>
      <c r="M21" s="261"/>
      <c r="N21" s="499"/>
      <c r="O21" s="509"/>
      <c r="P21" s="513"/>
    </row>
    <row r="22" spans="1:18" s="114" customFormat="1">
      <c r="A22" s="397"/>
      <c r="B22" s="398"/>
      <c r="C22" s="501"/>
      <c r="D22" s="364"/>
      <c r="E22" s="189"/>
      <c r="F22" s="311" t="s">
        <v>90</v>
      </c>
      <c r="G22" s="420"/>
      <c r="H22" s="352"/>
      <c r="I22" s="352" t="s">
        <v>42</v>
      </c>
      <c r="J22" s="352">
        <f t="shared" si="2"/>
        <v>10</v>
      </c>
      <c r="K22" s="352"/>
      <c r="L22" s="352">
        <f>H22+17</f>
        <v>17</v>
      </c>
      <c r="M22" s="352">
        <f>H22+13</f>
        <v>13</v>
      </c>
      <c r="N22" s="352">
        <f>H22+15</f>
        <v>15</v>
      </c>
      <c r="O22" s="254"/>
      <c r="P22" s="117"/>
    </row>
    <row r="23" spans="1:18" s="114" customFormat="1" ht="21.75" customHeight="1">
      <c r="A23" s="360" t="s">
        <v>133</v>
      </c>
      <c r="B23" s="541" t="s">
        <v>192</v>
      </c>
      <c r="C23" s="324">
        <f>C19+7</f>
        <v>45403</v>
      </c>
      <c r="D23" s="362" t="s">
        <v>23</v>
      </c>
      <c r="E23" s="326">
        <f>C23+2</f>
        <v>45405</v>
      </c>
      <c r="F23" s="328" t="s">
        <v>145</v>
      </c>
      <c r="G23" s="329" t="s">
        <v>201</v>
      </c>
      <c r="H23" s="254">
        <f>H19+7</f>
        <v>45411</v>
      </c>
      <c r="I23" s="254">
        <f>H23+17</f>
        <v>45428</v>
      </c>
      <c r="J23" s="254">
        <f t="shared" si="2"/>
        <v>45421</v>
      </c>
      <c r="K23" s="254">
        <f>H23+13</f>
        <v>45424</v>
      </c>
      <c r="L23" s="254" t="s">
        <v>42</v>
      </c>
      <c r="M23" s="254">
        <f>H23+14</f>
        <v>45425</v>
      </c>
      <c r="N23" s="254" t="s">
        <v>42</v>
      </c>
      <c r="O23" s="379">
        <f>H23+12</f>
        <v>45423</v>
      </c>
      <c r="P23" s="115"/>
    </row>
    <row r="24" spans="1:18" s="114" customFormat="1">
      <c r="A24" s="567"/>
      <c r="B24" s="560"/>
      <c r="C24" s="565">
        <f>C20+7</f>
        <v>45284</v>
      </c>
      <c r="D24" s="562" t="s">
        <v>24</v>
      </c>
      <c r="E24" s="566">
        <f>C24+2</f>
        <v>45286</v>
      </c>
      <c r="F24" s="487" t="s">
        <v>179</v>
      </c>
      <c r="G24" s="502" t="s">
        <v>207</v>
      </c>
      <c r="H24" s="388">
        <f>H20+7</f>
        <v>45412</v>
      </c>
      <c r="I24" s="388" t="s">
        <v>42</v>
      </c>
      <c r="J24" s="388">
        <f>H24+10</f>
        <v>45422</v>
      </c>
      <c r="K24" s="388" t="s">
        <v>42</v>
      </c>
      <c r="L24" s="388">
        <f>H24+12</f>
        <v>45424</v>
      </c>
      <c r="M24" s="388">
        <f>H24+15</f>
        <v>45427</v>
      </c>
      <c r="N24" s="388" t="s">
        <v>42</v>
      </c>
      <c r="O24" s="388" t="s">
        <v>42</v>
      </c>
      <c r="P24" s="116"/>
    </row>
    <row r="25" spans="1:18">
      <c r="A25" s="496" t="s">
        <v>130</v>
      </c>
      <c r="B25" s="497" t="s">
        <v>140</v>
      </c>
      <c r="C25" s="506">
        <f>C21+7</f>
        <v>45404</v>
      </c>
      <c r="D25" s="507" t="s">
        <v>24</v>
      </c>
      <c r="E25" s="507">
        <f>E21+7</f>
        <v>45406</v>
      </c>
      <c r="F25" s="542"/>
      <c r="G25" s="512"/>
      <c r="H25" s="510"/>
      <c r="I25" s="510"/>
      <c r="J25" s="511"/>
      <c r="K25" s="510"/>
      <c r="L25" s="510"/>
      <c r="M25" s="510"/>
      <c r="N25" s="510"/>
      <c r="O25" s="510"/>
    </row>
    <row r="26" spans="1:18" s="114" customFormat="1">
      <c r="A26" s="397"/>
      <c r="B26" s="744"/>
      <c r="C26" s="501"/>
      <c r="D26" s="364"/>
      <c r="E26" s="189"/>
      <c r="F26" s="311" t="s">
        <v>90</v>
      </c>
      <c r="G26" s="420"/>
      <c r="H26" s="352"/>
      <c r="I26" s="352" t="s">
        <v>42</v>
      </c>
      <c r="J26" s="352">
        <f t="shared" ref="J26:J27" si="3">H26+10</f>
        <v>10</v>
      </c>
      <c r="K26" s="352"/>
      <c r="L26" s="352">
        <f>H26+17</f>
        <v>17</v>
      </c>
      <c r="M26" s="352">
        <f>H26+13</f>
        <v>13</v>
      </c>
      <c r="N26" s="352">
        <f>H26+15</f>
        <v>15</v>
      </c>
      <c r="O26" s="254"/>
      <c r="P26" s="117"/>
    </row>
    <row r="27" spans="1:18" s="114" customFormat="1" ht="21.75" customHeight="1">
      <c r="A27" s="360" t="s">
        <v>114</v>
      </c>
      <c r="B27" s="541" t="s">
        <v>193</v>
      </c>
      <c r="C27" s="324">
        <f>C23+7</f>
        <v>45410</v>
      </c>
      <c r="D27" s="362" t="s">
        <v>23</v>
      </c>
      <c r="E27" s="326">
        <f>C27+2</f>
        <v>45412</v>
      </c>
      <c r="F27" s="328" t="s">
        <v>178</v>
      </c>
      <c r="G27" s="329" t="s">
        <v>202</v>
      </c>
      <c r="H27" s="254">
        <f>H23+7</f>
        <v>45418</v>
      </c>
      <c r="I27" s="254">
        <f>H27+17</f>
        <v>45435</v>
      </c>
      <c r="J27" s="254">
        <f t="shared" si="3"/>
        <v>45428</v>
      </c>
      <c r="K27" s="254">
        <f>H27+13</f>
        <v>45431</v>
      </c>
      <c r="L27" s="254" t="s">
        <v>42</v>
      </c>
      <c r="M27" s="254">
        <f>H27+14</f>
        <v>45432</v>
      </c>
      <c r="N27" s="254" t="s">
        <v>42</v>
      </c>
      <c r="O27" s="379">
        <f>H27+12</f>
        <v>45430</v>
      </c>
      <c r="P27" s="115"/>
    </row>
    <row r="28" spans="1:18" s="114" customFormat="1">
      <c r="A28" s="567"/>
      <c r="B28" s="560"/>
      <c r="C28" s="565">
        <f>C24+7</f>
        <v>45291</v>
      </c>
      <c r="D28" s="562" t="s">
        <v>24</v>
      </c>
      <c r="E28" s="566">
        <f>C28+2</f>
        <v>45293</v>
      </c>
      <c r="F28" s="487" t="s">
        <v>208</v>
      </c>
      <c r="G28" s="502" t="s">
        <v>209</v>
      </c>
      <c r="H28" s="388">
        <f>H24+7</f>
        <v>45419</v>
      </c>
      <c r="I28" s="388" t="s">
        <v>42</v>
      </c>
      <c r="J28" s="388">
        <f>H28+10</f>
        <v>45429</v>
      </c>
      <c r="K28" s="388" t="s">
        <v>42</v>
      </c>
      <c r="L28" s="388">
        <f>H28+12</f>
        <v>45431</v>
      </c>
      <c r="M28" s="388">
        <f>H28+15</f>
        <v>45434</v>
      </c>
      <c r="N28" s="388" t="s">
        <v>42</v>
      </c>
      <c r="O28" s="388" t="s">
        <v>42</v>
      </c>
      <c r="P28" s="116"/>
    </row>
    <row r="29" spans="1:18">
      <c r="A29" s="743" t="s">
        <v>186</v>
      </c>
      <c r="B29" s="497" t="s">
        <v>189</v>
      </c>
      <c r="C29" s="506">
        <f>C25+7</f>
        <v>45411</v>
      </c>
      <c r="D29" s="507" t="s">
        <v>24</v>
      </c>
      <c r="E29" s="507">
        <f>E25+7</f>
        <v>45413</v>
      </c>
      <c r="F29" s="542"/>
      <c r="G29" s="512"/>
      <c r="H29" s="510"/>
      <c r="I29" s="510"/>
      <c r="J29" s="511"/>
      <c r="K29" s="510"/>
      <c r="L29" s="510"/>
      <c r="M29" s="510"/>
      <c r="N29" s="510"/>
      <c r="O29" s="510"/>
    </row>
    <row r="30" spans="1:18">
      <c r="A30" s="545"/>
      <c r="B30" s="546"/>
      <c r="C30" s="548"/>
      <c r="D30" s="549"/>
      <c r="E30" s="549"/>
    </row>
    <row r="31" spans="1:18">
      <c r="A31" s="378"/>
      <c r="B31" s="338"/>
      <c r="C31" s="339"/>
      <c r="D31" s="98"/>
      <c r="E31" s="98"/>
      <c r="F31" s="343"/>
      <c r="G31" s="344"/>
      <c r="H31" s="345"/>
      <c r="I31" s="345"/>
      <c r="J31" s="345"/>
      <c r="K31" s="345"/>
      <c r="L31" s="345"/>
      <c r="M31" s="345"/>
      <c r="N31" s="345"/>
      <c r="O31" s="345"/>
      <c r="P31" s="116"/>
      <c r="Q31" s="114"/>
      <c r="R31" s="114"/>
    </row>
    <row r="32" spans="1:18">
      <c r="A32" s="337"/>
      <c r="B32" s="97"/>
      <c r="C32" s="98"/>
      <c r="D32" s="97"/>
      <c r="E32" s="98"/>
      <c r="F32" s="99"/>
      <c r="G32" s="282"/>
      <c r="H32" s="100"/>
      <c r="I32" s="100"/>
      <c r="J32" s="100"/>
      <c r="K32" s="100"/>
      <c r="L32" s="100"/>
      <c r="M32" s="100"/>
      <c r="N32" s="100"/>
      <c r="O32" s="100"/>
      <c r="P32" s="114"/>
      <c r="Q32" s="114"/>
      <c r="R32" s="114"/>
    </row>
    <row r="33" spans="1:16">
      <c r="A33" s="97"/>
      <c r="B33" s="97"/>
      <c r="C33" s="98"/>
      <c r="D33" s="101"/>
      <c r="E33" s="98"/>
      <c r="F33" s="99"/>
      <c r="G33" s="282"/>
      <c r="H33" s="100"/>
      <c r="I33" s="100"/>
      <c r="J33" s="100"/>
      <c r="K33" s="100"/>
      <c r="L33" s="100"/>
      <c r="M33" s="100"/>
      <c r="N33" s="100"/>
      <c r="O33" s="67" t="s">
        <v>25</v>
      </c>
      <c r="P33" s="114"/>
    </row>
    <row r="34" spans="1:16">
      <c r="A34" s="97"/>
      <c r="B34" s="73"/>
      <c r="C34" s="68"/>
      <c r="D34" s="71"/>
      <c r="E34" s="71"/>
      <c r="F34" s="120"/>
      <c r="G34" s="74"/>
      <c r="H34" s="74"/>
      <c r="I34" s="48"/>
      <c r="J34" s="75"/>
      <c r="K34" s="48"/>
      <c r="L34" s="48"/>
      <c r="M34" s="48"/>
      <c r="N34" s="48"/>
      <c r="O34" s="48"/>
    </row>
    <row r="35" spans="1:16" ht="14.4">
      <c r="A35" s="73" t="s">
        <v>26</v>
      </c>
      <c r="B35" s="72"/>
      <c r="C35" s="83"/>
      <c r="D35" s="83"/>
      <c r="E35" s="83"/>
      <c r="F35" s="120"/>
      <c r="G35" s="74"/>
      <c r="H35" s="74"/>
      <c r="I35" s="48"/>
      <c r="J35" s="75"/>
      <c r="K35" s="48"/>
      <c r="L35" s="48"/>
      <c r="M35" s="48"/>
      <c r="N35" s="48"/>
      <c r="O35" s="48"/>
    </row>
    <row r="36" spans="1:16" ht="14.4">
      <c r="A36" s="57" t="s">
        <v>89</v>
      </c>
      <c r="B36" s="81"/>
      <c r="C36" s="82"/>
      <c r="D36" s="82"/>
      <c r="E36" s="82"/>
      <c r="F36" s="120"/>
      <c r="G36" s="74"/>
      <c r="H36" s="74"/>
      <c r="I36" s="48"/>
      <c r="J36" s="75"/>
      <c r="K36" s="48"/>
      <c r="L36" s="48"/>
      <c r="M36" s="48"/>
      <c r="N36" s="48"/>
      <c r="O36" s="48"/>
    </row>
    <row r="37" spans="1:16" ht="14.4">
      <c r="A37" s="58" t="s">
        <v>27</v>
      </c>
      <c r="B37" s="76"/>
      <c r="C37" s="77"/>
      <c r="D37" s="78"/>
      <c r="E37" s="78"/>
      <c r="F37" s="79"/>
      <c r="G37" s="283"/>
      <c r="H37" s="80"/>
      <c r="I37" s="48"/>
      <c r="J37" s="75"/>
      <c r="K37" s="48"/>
      <c r="L37" s="48"/>
      <c r="M37" s="48"/>
      <c r="N37" s="48"/>
      <c r="O37" s="48"/>
    </row>
    <row r="38" spans="1:16" ht="14.4">
      <c r="A38" s="59" t="s">
        <v>28</v>
      </c>
      <c r="B38" s="123"/>
      <c r="C38" s="124"/>
      <c r="D38" s="78"/>
      <c r="E38" s="78"/>
      <c r="F38" s="87"/>
      <c r="G38" s="284"/>
      <c r="H38" s="74"/>
      <c r="I38" s="48"/>
      <c r="J38" s="75"/>
      <c r="K38" s="48"/>
      <c r="L38" s="48"/>
      <c r="M38" s="48"/>
      <c r="N38" s="48"/>
      <c r="O38" s="48"/>
    </row>
    <row r="39" spans="1:16" ht="14.4">
      <c r="A39" s="122"/>
      <c r="B39" s="88"/>
      <c r="C39" s="89"/>
      <c r="D39" s="90"/>
      <c r="E39" s="91"/>
      <c r="F39" s="70"/>
      <c r="G39" s="285"/>
      <c r="H39" s="80"/>
      <c r="I39" s="48"/>
      <c r="J39" s="75"/>
      <c r="K39" s="48"/>
      <c r="L39" s="48"/>
      <c r="M39" s="48"/>
      <c r="N39" s="48"/>
      <c r="O39" s="48"/>
    </row>
    <row r="40" spans="1:16">
      <c r="A40" s="47" t="s">
        <v>69</v>
      </c>
      <c r="B40" s="92"/>
      <c r="C40" s="93"/>
      <c r="D40" s="94"/>
      <c r="E40" s="95"/>
      <c r="F40" s="79"/>
      <c r="G40" s="283"/>
      <c r="H40" s="74"/>
      <c r="I40" s="48"/>
      <c r="J40" s="75"/>
      <c r="K40" s="48"/>
      <c r="L40" s="48"/>
      <c r="M40" s="48"/>
      <c r="N40" s="48"/>
      <c r="O40" s="48"/>
    </row>
    <row r="41" spans="1:16">
      <c r="A41" s="47" t="s">
        <v>70</v>
      </c>
    </row>
  </sheetData>
  <mergeCells count="12">
    <mergeCell ref="B1:O1"/>
    <mergeCell ref="B2:O2"/>
    <mergeCell ref="B3:O3"/>
    <mergeCell ref="B4:O4"/>
    <mergeCell ref="I7:O7"/>
    <mergeCell ref="A7:B9"/>
    <mergeCell ref="F8:G9"/>
    <mergeCell ref="H8:H9"/>
    <mergeCell ref="C8:C9"/>
    <mergeCell ref="E8:E9"/>
    <mergeCell ref="C7:D7"/>
    <mergeCell ref="F7:G7"/>
  </mergeCells>
  <hyperlinks>
    <hyperlink ref="A6" location="MENU!A1" display="BACK TO MENU" xr:uid="{00000000-0004-0000-0200-000000000000}"/>
  </hyperlinks>
  <printOptions horizontalCentered="1"/>
  <pageMargins left="0.21" right="0" top="0.54" bottom="0" header="0.3" footer="0"/>
  <pageSetup paperSize="9" scale="67" orientation="landscape" horizontalDpi="204" verticalDpi="196" r:id="rId1"/>
  <headerFooter alignWithMargins="0">
    <oddHeader>&amp;R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T38"/>
  <sheetViews>
    <sheetView showGridLines="0" zoomScale="70" zoomScaleNormal="70" workbookViewId="0">
      <selection activeCell="R19" sqref="R19"/>
    </sheetView>
  </sheetViews>
  <sheetFormatPr defaultColWidth="8" defaultRowHeight="13.8"/>
  <cols>
    <col min="1" max="1" width="18.59765625" style="49" customWidth="1"/>
    <col min="2" max="2" width="12.59765625" style="49" customWidth="1"/>
    <col min="3" max="4" width="10.5" style="48" customWidth="1"/>
    <col min="5" max="5" width="6.5" style="48" customWidth="1"/>
    <col min="6" max="6" width="8.09765625" style="48" customWidth="1"/>
    <col min="7" max="7" width="33" style="281" bestFit="1" customWidth="1"/>
    <col min="8" max="8" width="13.59765625" style="49" bestFit="1" customWidth="1"/>
    <col min="9" max="9" width="7.5" style="48" bestFit="1" customWidth="1"/>
    <col min="10" max="14" width="14.5" style="48" customWidth="1"/>
    <col min="15" max="15" width="5.59765625" style="49" bestFit="1" customWidth="1"/>
    <col min="16" max="16384" width="8" style="48"/>
  </cols>
  <sheetData>
    <row r="2" spans="1:20" ht="17.399999999999999">
      <c r="A2" s="173"/>
      <c r="B2" s="651" t="s">
        <v>0</v>
      </c>
      <c r="C2" s="651"/>
      <c r="D2" s="651"/>
      <c r="E2" s="651"/>
      <c r="F2" s="651"/>
      <c r="G2" s="651"/>
      <c r="H2" s="651"/>
      <c r="I2" s="651"/>
      <c r="J2" s="651"/>
      <c r="K2" s="651"/>
      <c r="L2" s="651"/>
      <c r="M2" s="651"/>
      <c r="N2" s="651"/>
    </row>
    <row r="3" spans="1:20" ht="17.399999999999999">
      <c r="A3" s="174"/>
      <c r="B3" s="652" t="s">
        <v>9</v>
      </c>
      <c r="C3" s="652"/>
      <c r="D3" s="652"/>
      <c r="E3" s="652"/>
      <c r="F3" s="652"/>
      <c r="G3" s="652"/>
      <c r="H3" s="652"/>
      <c r="I3" s="652"/>
      <c r="J3" s="652"/>
      <c r="K3" s="652"/>
      <c r="L3" s="652"/>
      <c r="M3" s="652"/>
      <c r="N3" s="652"/>
    </row>
    <row r="4" spans="1:20" ht="17.399999999999999">
      <c r="B4" s="653" t="s">
        <v>11</v>
      </c>
      <c r="C4" s="653"/>
      <c r="D4" s="653"/>
      <c r="E4" s="653"/>
      <c r="F4" s="653"/>
      <c r="G4" s="653"/>
      <c r="H4" s="653"/>
      <c r="I4" s="653"/>
      <c r="J4" s="653"/>
      <c r="K4" s="653"/>
      <c r="L4" s="653"/>
      <c r="M4" s="653"/>
      <c r="N4" s="653"/>
    </row>
    <row r="5" spans="1:20">
      <c r="G5" s="60"/>
      <c r="H5" s="167"/>
    </row>
    <row r="6" spans="1:20">
      <c r="A6" s="162" t="s">
        <v>10</v>
      </c>
      <c r="B6" s="61"/>
      <c r="C6" s="62"/>
      <c r="D6" s="62"/>
      <c r="E6" s="62"/>
      <c r="F6" s="62"/>
      <c r="G6" s="280"/>
      <c r="H6" s="61"/>
      <c r="I6" s="63"/>
      <c r="J6" s="62"/>
      <c r="K6" s="62"/>
      <c r="M6" s="64"/>
      <c r="N6" s="65"/>
    </row>
    <row r="7" spans="1:20" ht="15" customHeight="1">
      <c r="A7" s="656" t="s">
        <v>31</v>
      </c>
      <c r="B7" s="657"/>
      <c r="C7" s="660" t="s">
        <v>32</v>
      </c>
      <c r="D7" s="661"/>
      <c r="E7" s="662"/>
      <c r="F7" s="219" t="s">
        <v>12</v>
      </c>
      <c r="G7" s="663" t="s">
        <v>13</v>
      </c>
      <c r="H7" s="657"/>
      <c r="I7" s="296" t="s">
        <v>86</v>
      </c>
      <c r="J7" s="664" t="s">
        <v>12</v>
      </c>
      <c r="K7" s="665"/>
      <c r="L7" s="665"/>
      <c r="M7" s="665"/>
      <c r="N7" s="666"/>
    </row>
    <row r="8" spans="1:20" ht="27.6">
      <c r="A8" s="658"/>
      <c r="B8" s="659"/>
      <c r="C8" s="217" t="s">
        <v>14</v>
      </c>
      <c r="D8" s="218" t="s">
        <v>15</v>
      </c>
      <c r="E8" s="216"/>
      <c r="F8" s="220" t="s">
        <v>16</v>
      </c>
      <c r="G8" s="654" t="s">
        <v>17</v>
      </c>
      <c r="H8" s="655"/>
      <c r="I8" s="222" t="s">
        <v>12</v>
      </c>
      <c r="J8" s="221" t="s">
        <v>18</v>
      </c>
      <c r="K8" s="221" t="s">
        <v>19</v>
      </c>
      <c r="L8" s="295" t="s">
        <v>20</v>
      </c>
      <c r="M8" s="221" t="s">
        <v>21</v>
      </c>
      <c r="N8" s="223" t="s">
        <v>22</v>
      </c>
      <c r="P8" s="247"/>
    </row>
    <row r="9" spans="1:20" ht="15">
      <c r="A9" s="397"/>
      <c r="B9" s="407"/>
      <c r="C9" s="408"/>
      <c r="D9" s="411"/>
      <c r="E9" s="361"/>
      <c r="F9" s="353"/>
      <c r="G9" s="334" t="s">
        <v>90</v>
      </c>
      <c r="H9" s="332"/>
      <c r="I9" s="330">
        <v>45393</v>
      </c>
      <c r="J9" s="257"/>
      <c r="K9" s="257">
        <f>I9+11</f>
        <v>45404</v>
      </c>
      <c r="L9" s="331">
        <f>I9+15</f>
        <v>45408</v>
      </c>
      <c r="M9" s="257">
        <f>I9+18</f>
        <v>45411</v>
      </c>
      <c r="N9" s="259">
        <f>K9+7</f>
        <v>45411</v>
      </c>
      <c r="O9" s="224" t="s">
        <v>71</v>
      </c>
      <c r="P9" s="247"/>
      <c r="S9" s="247"/>
    </row>
    <row r="10" spans="1:20" ht="15">
      <c r="A10" s="360" t="str">
        <f>'Persian Gulf via SIN'!A11</f>
        <v>CAPE FAWLEY</v>
      </c>
      <c r="B10" s="380" t="str">
        <f>'Persian Gulf via SIN'!B11</f>
        <v>120S</v>
      </c>
      <c r="C10" s="409"/>
      <c r="D10" s="414">
        <f>'Persian Gulf via SIN'!C11</f>
        <v>45382</v>
      </c>
      <c r="E10" s="362" t="s">
        <v>23</v>
      </c>
      <c r="F10" s="381">
        <f t="shared" ref="F10:F19" si="0">D10+2</f>
        <v>45384</v>
      </c>
      <c r="G10" s="327" t="s">
        <v>90</v>
      </c>
      <c r="H10" s="290"/>
      <c r="I10" s="335">
        <v>45393</v>
      </c>
      <c r="J10" s="265">
        <f>I10+9</f>
        <v>45402</v>
      </c>
      <c r="K10" s="265">
        <f>I10+13</f>
        <v>45406</v>
      </c>
      <c r="L10" s="198">
        <f>I10+17</f>
        <v>45410</v>
      </c>
      <c r="M10" s="206">
        <f>I10+20</f>
        <v>45413</v>
      </c>
      <c r="N10" s="266">
        <f>K10+7</f>
        <v>45413</v>
      </c>
      <c r="O10" s="168" t="s">
        <v>72</v>
      </c>
      <c r="P10" s="247"/>
      <c r="Q10" s="247"/>
      <c r="S10" s="247"/>
      <c r="T10" s="247"/>
    </row>
    <row r="11" spans="1:20" ht="15">
      <c r="A11" s="554">
        <f>'Persian Gulf via SIN'!A12</f>
        <v>0</v>
      </c>
      <c r="B11" s="555">
        <f>'Persian Gulf via SIN'!B12</f>
        <v>0</v>
      </c>
      <c r="C11" s="556"/>
      <c r="D11" s="557">
        <f>'Persian Gulf via SIN'!C12</f>
        <v>45263</v>
      </c>
      <c r="E11" s="562" t="s">
        <v>24</v>
      </c>
      <c r="F11" s="570">
        <f t="shared" si="0"/>
        <v>45265</v>
      </c>
      <c r="G11" s="327"/>
      <c r="H11" s="290"/>
      <c r="I11" s="335"/>
      <c r="J11" s="265"/>
      <c r="K11" s="265"/>
      <c r="L11" s="198"/>
      <c r="M11" s="206"/>
      <c r="N11" s="266"/>
      <c r="O11" s="168"/>
      <c r="P11" s="247"/>
      <c r="Q11" s="247"/>
      <c r="S11" s="247"/>
      <c r="T11" s="247"/>
    </row>
    <row r="12" spans="1:20">
      <c r="A12" s="488" t="str">
        <f>'Persian Gulf via SIN'!A13</f>
        <v>AN HAI</v>
      </c>
      <c r="B12" s="489" t="str">
        <f>'Persian Gulf via SIN'!B13</f>
        <v>012S</v>
      </c>
      <c r="C12" s="490"/>
      <c r="D12" s="491">
        <f>'Persian Gulf via SIN'!C13</f>
        <v>45383</v>
      </c>
      <c r="E12" s="495" t="s">
        <v>24</v>
      </c>
      <c r="F12" s="493">
        <f>D12+2</f>
        <v>45385</v>
      </c>
      <c r="G12" s="333"/>
      <c r="H12" s="300"/>
      <c r="I12" s="267"/>
      <c r="J12" s="268"/>
      <c r="K12" s="268"/>
      <c r="L12" s="226"/>
      <c r="M12" s="227"/>
      <c r="N12" s="269"/>
    </row>
    <row r="13" spans="1:20">
      <c r="A13" s="397"/>
      <c r="B13" s="398"/>
      <c r="C13" s="413"/>
      <c r="D13" s="361"/>
      <c r="E13" s="361"/>
      <c r="F13" s="354"/>
      <c r="G13" s="334" t="s">
        <v>90</v>
      </c>
      <c r="H13" s="332"/>
      <c r="I13" s="330">
        <f>I9+7</f>
        <v>45400</v>
      </c>
      <c r="J13" s="257"/>
      <c r="K13" s="257">
        <f>I13+11</f>
        <v>45411</v>
      </c>
      <c r="L13" s="331">
        <f>I13+15</f>
        <v>45415</v>
      </c>
      <c r="M13" s="257">
        <f>I13+18</f>
        <v>45418</v>
      </c>
      <c r="N13" s="259">
        <f>K13+7</f>
        <v>45418</v>
      </c>
      <c r="O13" s="224"/>
    </row>
    <row r="14" spans="1:20">
      <c r="A14" s="360" t="str">
        <f>'Persian Gulf via SIN'!A15</f>
        <v>SAN LORENZO</v>
      </c>
      <c r="B14" s="541" t="str">
        <f>'Persian Gulf via SIN'!B15</f>
        <v>255S</v>
      </c>
      <c r="C14" s="412"/>
      <c r="D14" s="392">
        <f>D10+7</f>
        <v>45389</v>
      </c>
      <c r="E14" s="362" t="s">
        <v>23</v>
      </c>
      <c r="F14" s="326">
        <f t="shared" si="0"/>
        <v>45391</v>
      </c>
      <c r="G14" s="327" t="s">
        <v>90</v>
      </c>
      <c r="H14" s="301"/>
      <c r="I14" s="310">
        <f>I10+7</f>
        <v>45400</v>
      </c>
      <c r="J14" s="265">
        <f>I14+9</f>
        <v>45409</v>
      </c>
      <c r="K14" s="265">
        <f>I14+13</f>
        <v>45413</v>
      </c>
      <c r="L14" s="198">
        <f>I14+17</f>
        <v>45417</v>
      </c>
      <c r="M14" s="206">
        <f>I14+20</f>
        <v>45420</v>
      </c>
      <c r="N14" s="266">
        <f>K14+7</f>
        <v>45420</v>
      </c>
      <c r="O14" s="225"/>
    </row>
    <row r="15" spans="1:20">
      <c r="A15" s="554">
        <f>'Persian Gulf via SIN'!A16</f>
        <v>0</v>
      </c>
      <c r="B15" s="560">
        <f>'Persian Gulf via SIN'!B16</f>
        <v>0</v>
      </c>
      <c r="C15" s="561"/>
      <c r="D15" s="562">
        <f>D11+7</f>
        <v>45270</v>
      </c>
      <c r="E15" s="562" t="s">
        <v>24</v>
      </c>
      <c r="F15" s="571">
        <f t="shared" si="0"/>
        <v>45272</v>
      </c>
      <c r="G15" s="311"/>
      <c r="H15" s="301"/>
      <c r="I15" s="310"/>
      <c r="J15" s="265"/>
      <c r="K15" s="265"/>
      <c r="L15" s="198"/>
      <c r="M15" s="206"/>
      <c r="N15" s="266"/>
      <c r="O15" s="225"/>
    </row>
    <row r="16" spans="1:20">
      <c r="A16" s="496" t="str">
        <f>'Persian Gulf via SIN'!A17</f>
        <v>SINAR SUNDA</v>
      </c>
      <c r="B16" s="497" t="str">
        <f>'Persian Gulf via SIN'!B17</f>
        <v>163S</v>
      </c>
      <c r="C16" s="494"/>
      <c r="D16" s="491">
        <f>D12+7</f>
        <v>45390</v>
      </c>
      <c r="E16" s="495" t="s">
        <v>24</v>
      </c>
      <c r="F16" s="493">
        <f>F12+7</f>
        <v>45392</v>
      </c>
      <c r="G16" s="333"/>
      <c r="H16" s="300"/>
      <c r="I16" s="268"/>
      <c r="J16" s="268"/>
      <c r="K16" s="268"/>
      <c r="L16" s="226"/>
      <c r="M16" s="227"/>
      <c r="N16" s="269"/>
    </row>
    <row r="17" spans="1:15">
      <c r="A17" s="393"/>
      <c r="B17" s="410"/>
      <c r="C17" s="394"/>
      <c r="D17" s="355"/>
      <c r="E17" s="364"/>
      <c r="F17" s="354"/>
      <c r="G17" s="334" t="s">
        <v>90</v>
      </c>
      <c r="H17" s="422"/>
      <c r="I17" s="312">
        <f>I13+7</f>
        <v>45407</v>
      </c>
      <c r="J17" s="287"/>
      <c r="K17" s="312">
        <f>I17+11</f>
        <v>45418</v>
      </c>
      <c r="L17" s="312">
        <f>I17+15</f>
        <v>45422</v>
      </c>
      <c r="M17" s="312">
        <f>I17+18</f>
        <v>45425</v>
      </c>
      <c r="N17" s="312">
        <f>K17+7</f>
        <v>45425</v>
      </c>
      <c r="O17" s="535"/>
    </row>
    <row r="18" spans="1:15">
      <c r="A18" s="360" t="str">
        <f>'Persian Gulf via SIN'!A19</f>
        <v>CAPE FAWLEY</v>
      </c>
      <c r="B18" s="380" t="str">
        <f>'Persian Gulf via SIN'!B19</f>
        <v>121S</v>
      </c>
      <c r="C18" s="395"/>
      <c r="D18" s="324">
        <f>D14+7</f>
        <v>45396</v>
      </c>
      <c r="E18" s="362" t="s">
        <v>23</v>
      </c>
      <c r="F18" s="326">
        <f t="shared" si="0"/>
        <v>45398</v>
      </c>
      <c r="G18" s="327" t="s">
        <v>90</v>
      </c>
      <c r="H18" s="336"/>
      <c r="I18" s="310">
        <f>I14+7</f>
        <v>45407</v>
      </c>
      <c r="J18" s="265">
        <f>I18+9</f>
        <v>45416</v>
      </c>
      <c r="K18" s="265">
        <f>I18+13</f>
        <v>45420</v>
      </c>
      <c r="L18" s="198">
        <f>I18+17</f>
        <v>45424</v>
      </c>
      <c r="M18" s="206">
        <f>I18+20</f>
        <v>45427</v>
      </c>
      <c r="N18" s="266">
        <f>K18+7</f>
        <v>45427</v>
      </c>
      <c r="O18" s="168"/>
    </row>
    <row r="19" spans="1:15">
      <c r="A19" s="554">
        <f>'Persian Gulf via SIN'!A20</f>
        <v>0</v>
      </c>
      <c r="B19" s="555">
        <f>'Persian Gulf via SIN'!B20</f>
        <v>0</v>
      </c>
      <c r="C19" s="564"/>
      <c r="D19" s="565">
        <f>D15+7</f>
        <v>45277</v>
      </c>
      <c r="E19" s="562" t="s">
        <v>24</v>
      </c>
      <c r="F19" s="566">
        <f t="shared" si="0"/>
        <v>45279</v>
      </c>
      <c r="G19" s="514"/>
      <c r="H19" s="515"/>
      <c r="I19" s="516"/>
      <c r="J19" s="517"/>
      <c r="K19" s="517"/>
      <c r="L19" s="342"/>
      <c r="M19" s="517"/>
      <c r="N19" s="518"/>
    </row>
    <row r="20" spans="1:15">
      <c r="A20" s="496" t="str">
        <f>'Persian Gulf via SIN'!A21</f>
        <v>AN HAI</v>
      </c>
      <c r="B20" s="497" t="str">
        <f>'Persian Gulf via SIN'!B21</f>
        <v>013S</v>
      </c>
      <c r="C20" s="503"/>
      <c r="D20" s="508">
        <f>D16+7</f>
        <v>45397</v>
      </c>
      <c r="E20" s="507" t="s">
        <v>24</v>
      </c>
      <c r="F20" s="504">
        <f>F16+7</f>
        <v>45399</v>
      </c>
      <c r="G20" s="333"/>
      <c r="H20" s="341"/>
      <c r="I20" s="268"/>
      <c r="J20" s="268"/>
      <c r="K20" s="268"/>
      <c r="L20" s="342"/>
      <c r="M20" s="268"/>
      <c r="N20" s="531"/>
    </row>
    <row r="21" spans="1:15">
      <c r="A21" s="397"/>
      <c r="B21" s="407"/>
      <c r="C21" s="394"/>
      <c r="D21" s="501"/>
      <c r="E21" s="364"/>
      <c r="F21" s="196"/>
      <c r="G21" s="334" t="s">
        <v>90</v>
      </c>
      <c r="H21" s="521"/>
      <c r="I21" s="256">
        <f>I17+7</f>
        <v>45414</v>
      </c>
      <c r="J21" s="257"/>
      <c r="K21" s="257">
        <f>I21+11</f>
        <v>45425</v>
      </c>
      <c r="L21" s="258">
        <f>I21+15</f>
        <v>45429</v>
      </c>
      <c r="M21" s="257">
        <f>I21+18</f>
        <v>45432</v>
      </c>
      <c r="N21" s="259">
        <f>K21+7</f>
        <v>45432</v>
      </c>
      <c r="O21" s="224"/>
    </row>
    <row r="22" spans="1:15">
      <c r="A22" s="360" t="str">
        <f>'Persian Gulf via SIN'!A23</f>
        <v>SAN LORENZO</v>
      </c>
      <c r="B22" s="380" t="str">
        <f>'Persian Gulf via SIN'!B23</f>
        <v>256S</v>
      </c>
      <c r="C22" s="395"/>
      <c r="D22" s="324">
        <f>D18+7</f>
        <v>45403</v>
      </c>
      <c r="E22" s="362" t="s">
        <v>23</v>
      </c>
      <c r="F22" s="326">
        <f>D22+2</f>
        <v>45405</v>
      </c>
      <c r="G22" s="327" t="s">
        <v>90</v>
      </c>
      <c r="H22" s="290"/>
      <c r="I22" s="270">
        <f>I18+7</f>
        <v>45414</v>
      </c>
      <c r="J22" s="265">
        <f>I22+9</f>
        <v>45423</v>
      </c>
      <c r="K22" s="265">
        <f>I22+13</f>
        <v>45427</v>
      </c>
      <c r="L22" s="198">
        <f>I22+17</f>
        <v>45431</v>
      </c>
      <c r="M22" s="206">
        <f>I22+20</f>
        <v>45434</v>
      </c>
      <c r="N22" s="266">
        <f>K22+7</f>
        <v>45434</v>
      </c>
      <c r="O22" s="168"/>
    </row>
    <row r="23" spans="1:15">
      <c r="A23" s="567">
        <f>'Persian Gulf via SIN'!A24</f>
        <v>0</v>
      </c>
      <c r="B23" s="568">
        <f>'Persian Gulf via SIN'!B24</f>
        <v>0</v>
      </c>
      <c r="C23" s="569"/>
      <c r="D23" s="565">
        <f>D19+7</f>
        <v>45284</v>
      </c>
      <c r="E23" s="562" t="s">
        <v>24</v>
      </c>
      <c r="F23" s="566">
        <f>D23+2</f>
        <v>45286</v>
      </c>
      <c r="G23" s="514"/>
      <c r="H23" s="515"/>
      <c r="I23" s="516"/>
      <c r="J23" s="517"/>
      <c r="K23" s="517"/>
      <c r="L23" s="342"/>
      <c r="M23" s="517"/>
      <c r="N23" s="532"/>
    </row>
    <row r="24" spans="1:15">
      <c r="A24" s="496" t="str">
        <f>'Persian Gulf via SIN'!A25</f>
        <v>SINAR SUNDA</v>
      </c>
      <c r="B24" s="497" t="str">
        <f>'Persian Gulf via SIN'!B25</f>
        <v>164S</v>
      </c>
      <c r="C24" s="505"/>
      <c r="D24" s="506">
        <f>D20+7</f>
        <v>45404</v>
      </c>
      <c r="E24" s="507" t="s">
        <v>24</v>
      </c>
      <c r="F24" s="507">
        <f>F20+7</f>
        <v>45406</v>
      </c>
      <c r="G24" s="333"/>
      <c r="H24" s="341"/>
      <c r="I24" s="267"/>
      <c r="J24" s="267"/>
      <c r="K24" s="267"/>
      <c r="L24" s="533"/>
      <c r="M24" s="267"/>
      <c r="N24" s="533"/>
      <c r="O24" s="534"/>
    </row>
    <row r="25" spans="1:15">
      <c r="A25" s="397"/>
      <c r="B25" s="407"/>
      <c r="C25" s="394"/>
      <c r="D25" s="501"/>
      <c r="E25" s="364"/>
      <c r="F25" s="196"/>
      <c r="G25" s="334" t="s">
        <v>90</v>
      </c>
      <c r="H25" s="521"/>
      <c r="I25" s="256">
        <f>I21+7</f>
        <v>45421</v>
      </c>
      <c r="J25" s="257"/>
      <c r="K25" s="257">
        <f>I25+11</f>
        <v>45432</v>
      </c>
      <c r="L25" s="258">
        <f>I25+15</f>
        <v>45436</v>
      </c>
      <c r="M25" s="257">
        <f>I25+18</f>
        <v>45439</v>
      </c>
      <c r="N25" s="259">
        <f>K25+7</f>
        <v>45439</v>
      </c>
      <c r="O25" s="224"/>
    </row>
    <row r="26" spans="1:15">
      <c r="A26" s="360" t="str">
        <f>'Persian Gulf via SIN'!A27</f>
        <v>CAPE FAWLEY</v>
      </c>
      <c r="B26" s="380" t="str">
        <f>'Persian Gulf via SIN'!B27</f>
        <v>122S</v>
      </c>
      <c r="C26" s="395"/>
      <c r="D26" s="324">
        <f>D22+7</f>
        <v>45410</v>
      </c>
      <c r="E26" s="362" t="s">
        <v>23</v>
      </c>
      <c r="F26" s="326">
        <f>D26+2</f>
        <v>45412</v>
      </c>
      <c r="G26" s="327" t="s">
        <v>90</v>
      </c>
      <c r="H26" s="290"/>
      <c r="I26" s="270">
        <f>I22+7</f>
        <v>45421</v>
      </c>
      <c r="J26" s="265">
        <f>I26+9</f>
        <v>45430</v>
      </c>
      <c r="K26" s="265">
        <f>I26+13</f>
        <v>45434</v>
      </c>
      <c r="L26" s="198">
        <f>I26+17</f>
        <v>45438</v>
      </c>
      <c r="M26" s="206">
        <f>I26+20</f>
        <v>45441</v>
      </c>
      <c r="N26" s="266">
        <f>K26+7</f>
        <v>45441</v>
      </c>
      <c r="O26" s="168"/>
    </row>
    <row r="27" spans="1:15">
      <c r="A27" s="567">
        <f>'Persian Gulf via SIN'!A28</f>
        <v>0</v>
      </c>
      <c r="B27" s="568">
        <f>'Persian Gulf via SIN'!B28</f>
        <v>0</v>
      </c>
      <c r="C27" s="569"/>
      <c r="D27" s="565">
        <f>D23+7</f>
        <v>45291</v>
      </c>
      <c r="E27" s="562" t="s">
        <v>24</v>
      </c>
      <c r="F27" s="566">
        <f>D27+2</f>
        <v>45293</v>
      </c>
      <c r="G27" s="514"/>
      <c r="H27" s="515"/>
      <c r="I27" s="516"/>
      <c r="J27" s="517"/>
      <c r="K27" s="517"/>
      <c r="L27" s="342"/>
      <c r="M27" s="517"/>
      <c r="N27" s="532"/>
    </row>
    <row r="28" spans="1:15">
      <c r="A28" s="496" t="str">
        <f>'Persian Gulf via SIN'!A29</f>
        <v>AN HAI</v>
      </c>
      <c r="B28" s="497" t="str">
        <f>'Persian Gulf via SIN'!B29</f>
        <v>014S</v>
      </c>
      <c r="C28" s="505"/>
      <c r="D28" s="506">
        <f>D24+7</f>
        <v>45411</v>
      </c>
      <c r="E28" s="507" t="s">
        <v>24</v>
      </c>
      <c r="F28" s="507">
        <f>F24+7</f>
        <v>45413</v>
      </c>
      <c r="G28" s="333"/>
      <c r="H28" s="341"/>
      <c r="I28" s="267"/>
      <c r="J28" s="267"/>
      <c r="K28" s="267"/>
      <c r="L28" s="533"/>
      <c r="M28" s="267"/>
      <c r="N28" s="533"/>
      <c r="O28" s="534"/>
    </row>
    <row r="29" spans="1:15">
      <c r="A29" s="545"/>
      <c r="B29" s="546"/>
      <c r="C29" s="547"/>
      <c r="D29" s="548"/>
      <c r="E29" s="549"/>
      <c r="F29" s="549"/>
      <c r="G29" s="340"/>
      <c r="H29" s="341"/>
      <c r="I29" s="551"/>
      <c r="J29" s="551"/>
      <c r="K29" s="551"/>
      <c r="L29" s="342"/>
      <c r="M29" s="551"/>
      <c r="N29" s="342"/>
    </row>
    <row r="30" spans="1:15" ht="14.4">
      <c r="A30" s="519"/>
      <c r="B30" s="520"/>
      <c r="C30" s="50"/>
      <c r="D30" s="51"/>
      <c r="E30" s="52"/>
      <c r="F30" s="51"/>
      <c r="G30" s="528"/>
      <c r="H30" s="529"/>
      <c r="I30" s="530"/>
      <c r="J30" s="53"/>
      <c r="K30" s="53"/>
      <c r="L30" s="54"/>
      <c r="M30" s="55"/>
    </row>
    <row r="31" spans="1:15" ht="14.4">
      <c r="H31" s="48"/>
      <c r="L31" s="66"/>
      <c r="M31" s="66"/>
      <c r="N31" s="67" t="s">
        <v>25</v>
      </c>
    </row>
    <row r="32" spans="1:15">
      <c r="A32" s="73" t="s">
        <v>26</v>
      </c>
      <c r="B32" s="73"/>
      <c r="C32" s="68"/>
      <c r="D32" s="68"/>
      <c r="E32" s="71"/>
      <c r="F32" s="71"/>
      <c r="G32" s="120"/>
      <c r="H32" s="74"/>
      <c r="I32" s="56"/>
      <c r="J32" s="75"/>
      <c r="K32" s="75"/>
    </row>
    <row r="33" spans="1:11" ht="14.4">
      <c r="A33" s="57" t="s">
        <v>89</v>
      </c>
      <c r="B33" s="76"/>
      <c r="C33" s="77"/>
      <c r="D33" s="77"/>
      <c r="E33" s="78"/>
      <c r="F33" s="78"/>
      <c r="G33" s="79"/>
      <c r="H33" s="283"/>
      <c r="I33" s="80"/>
      <c r="J33" s="75"/>
      <c r="K33" s="75"/>
    </row>
    <row r="34" spans="1:11" ht="14.4">
      <c r="A34" s="58" t="s">
        <v>27</v>
      </c>
      <c r="B34" s="81"/>
      <c r="C34" s="82"/>
      <c r="D34" s="82"/>
      <c r="E34" s="82"/>
      <c r="F34" s="82"/>
      <c r="G34" s="120"/>
      <c r="H34" s="74"/>
      <c r="I34" s="74"/>
      <c r="J34" s="75"/>
      <c r="K34" s="75"/>
    </row>
    <row r="35" spans="1:11" ht="14.4">
      <c r="A35" s="59" t="s">
        <v>28</v>
      </c>
      <c r="B35" s="72"/>
      <c r="C35" s="83"/>
      <c r="D35" s="83"/>
      <c r="E35" s="83"/>
      <c r="F35" s="83"/>
      <c r="G35" s="120"/>
      <c r="H35" s="74"/>
      <c r="I35" s="74"/>
      <c r="J35" s="75"/>
      <c r="K35" s="75"/>
    </row>
    <row r="36" spans="1:11">
      <c r="A36" s="84"/>
      <c r="B36" s="85"/>
      <c r="C36" s="85"/>
      <c r="D36" s="86"/>
      <c r="E36" s="78"/>
      <c r="F36" s="78"/>
      <c r="G36" s="87"/>
      <c r="H36" s="284"/>
      <c r="I36" s="74"/>
      <c r="J36" s="75"/>
      <c r="K36" s="75"/>
    </row>
    <row r="37" spans="1:11" ht="14.4">
      <c r="A37" s="47" t="s">
        <v>69</v>
      </c>
      <c r="B37" s="88"/>
      <c r="C37" s="89"/>
      <c r="D37" s="89"/>
      <c r="E37" s="90"/>
      <c r="F37" s="91"/>
      <c r="G37" s="70"/>
      <c r="H37" s="285"/>
      <c r="I37" s="80"/>
      <c r="J37" s="75"/>
      <c r="K37" s="75"/>
    </row>
    <row r="38" spans="1:11">
      <c r="A38" s="47" t="s">
        <v>70</v>
      </c>
      <c r="B38" s="92"/>
      <c r="C38" s="93"/>
      <c r="D38" s="93"/>
      <c r="E38" s="94"/>
      <c r="F38" s="95"/>
      <c r="G38" s="79"/>
      <c r="H38" s="283"/>
      <c r="I38" s="74"/>
      <c r="J38" s="75"/>
      <c r="K38" s="75"/>
    </row>
  </sheetData>
  <mergeCells count="8">
    <mergeCell ref="B2:N2"/>
    <mergeCell ref="B3:N3"/>
    <mergeCell ref="B4:N4"/>
    <mergeCell ref="G8:H8"/>
    <mergeCell ref="A7:B8"/>
    <mergeCell ref="C7:E7"/>
    <mergeCell ref="G7:H7"/>
    <mergeCell ref="J7:N7"/>
  </mergeCells>
  <hyperlinks>
    <hyperlink ref="A6" location="MENU!A1" display="BACK TO MENU" xr:uid="{00000000-0004-0000-0300-000000000000}"/>
  </hyperlinks>
  <printOptions horizontalCentered="1" verticalCentered="1"/>
  <pageMargins left="0.56999999999999995" right="0.22" top="0" bottom="0" header="0" footer="0"/>
  <pageSetup paperSize="9" scale="65" orientation="landscape" horizontalDpi="204" verticalDpi="196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8"/>
  <sheetViews>
    <sheetView showGridLines="0" zoomScale="70" zoomScaleNormal="70" workbookViewId="0">
      <selection activeCell="S21" sqref="S21"/>
    </sheetView>
  </sheetViews>
  <sheetFormatPr defaultColWidth="8" defaultRowHeight="13.8"/>
  <cols>
    <col min="1" max="1" width="20.09765625" style="119" customWidth="1"/>
    <col min="2" max="2" width="9.69921875" style="145" bestFit="1" customWidth="1"/>
    <col min="3" max="3" width="9.59765625" style="145" customWidth="1"/>
    <col min="4" max="4" width="8.5" style="185" customWidth="1"/>
    <col min="5" max="5" width="6.59765625" style="185" customWidth="1"/>
    <col min="6" max="6" width="9.69921875" style="185" customWidth="1"/>
    <col min="7" max="7" width="21.09765625" style="71" bestFit="1" customWidth="1"/>
    <col min="8" max="8" width="13.09765625" style="71" customWidth="1"/>
    <col min="9" max="9" width="10.59765625" style="136" bestFit="1" customWidth="1"/>
    <col min="10" max="10" width="15.59765625" style="136" customWidth="1"/>
    <col min="11" max="14" width="15.59765625" style="71" customWidth="1"/>
    <col min="15" max="15" width="8.09765625" style="71" customWidth="1"/>
    <col min="16" max="16" width="5" style="71" customWidth="1"/>
    <col min="17" max="17" width="6.69921875" style="71" customWidth="1"/>
    <col min="18" max="16384" width="8" style="71"/>
  </cols>
  <sheetData>
    <row r="1" spans="1:17" ht="17.399999999999999">
      <c r="A1" s="179"/>
      <c r="B1" s="667" t="s">
        <v>0</v>
      </c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667"/>
      <c r="N1" s="667"/>
      <c r="O1" s="179"/>
    </row>
    <row r="2" spans="1:17" ht="17.399999999999999">
      <c r="A2" s="180"/>
      <c r="B2" s="668" t="s">
        <v>47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180"/>
    </row>
    <row r="3" spans="1:17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</row>
    <row r="5" spans="1:17">
      <c r="A5" s="135"/>
      <c r="B5" s="128"/>
      <c r="C5" s="128"/>
      <c r="D5" s="129"/>
      <c r="E5" s="129"/>
      <c r="F5" s="129"/>
      <c r="G5" s="132"/>
      <c r="H5" s="132"/>
      <c r="I5" s="133"/>
      <c r="J5" s="133"/>
      <c r="K5" s="134"/>
    </row>
    <row r="6" spans="1:17">
      <c r="A6" s="164" t="s">
        <v>10</v>
      </c>
      <c r="B6" s="128"/>
      <c r="C6" s="128"/>
      <c r="D6" s="129"/>
      <c r="E6" s="129"/>
      <c r="F6" s="129"/>
      <c r="M6" s="137"/>
      <c r="N6" s="138"/>
    </row>
    <row r="7" spans="1:17">
      <c r="A7" s="656" t="s">
        <v>31</v>
      </c>
      <c r="B7" s="663"/>
      <c r="C7" s="660" t="s">
        <v>32</v>
      </c>
      <c r="D7" s="661"/>
      <c r="E7" s="662"/>
      <c r="F7" s="219" t="s">
        <v>12</v>
      </c>
      <c r="G7" s="656" t="s">
        <v>13</v>
      </c>
      <c r="H7" s="663"/>
      <c r="I7" s="202" t="s">
        <v>86</v>
      </c>
      <c r="J7" s="672" t="s">
        <v>12</v>
      </c>
      <c r="K7" s="672"/>
      <c r="L7" s="672"/>
      <c r="M7" s="672"/>
      <c r="N7" s="673"/>
    </row>
    <row r="8" spans="1:17" ht="27.6">
      <c r="A8" s="658"/>
      <c r="B8" s="669"/>
      <c r="C8" s="217" t="s">
        <v>14</v>
      </c>
      <c r="D8" s="218" t="s">
        <v>15</v>
      </c>
      <c r="E8" s="216"/>
      <c r="F8" s="220" t="s">
        <v>16</v>
      </c>
      <c r="G8" s="670" t="s">
        <v>17</v>
      </c>
      <c r="H8" s="671"/>
      <c r="I8" s="201" t="s">
        <v>12</v>
      </c>
      <c r="J8" s="203" t="s">
        <v>48</v>
      </c>
      <c r="K8" s="207" t="s">
        <v>49</v>
      </c>
      <c r="L8" s="211" t="s">
        <v>50</v>
      </c>
      <c r="M8" s="210" t="s">
        <v>51</v>
      </c>
      <c r="N8" s="210" t="s">
        <v>52</v>
      </c>
    </row>
    <row r="9" spans="1:17" ht="15">
      <c r="A9" s="397"/>
      <c r="B9" s="407"/>
      <c r="C9" s="408"/>
      <c r="D9" s="411"/>
      <c r="E9" s="361"/>
      <c r="F9" s="364"/>
      <c r="G9" s="527" t="s">
        <v>131</v>
      </c>
      <c r="H9" s="423" t="s">
        <v>210</v>
      </c>
      <c r="I9" s="199">
        <v>45387</v>
      </c>
      <c r="J9" s="204">
        <f>I9+12</f>
        <v>45399</v>
      </c>
      <c r="K9" s="204">
        <f>I9+14</f>
        <v>45401</v>
      </c>
      <c r="L9" s="208" t="s">
        <v>42</v>
      </c>
      <c r="M9" s="204">
        <f>I9+17</f>
        <v>45404</v>
      </c>
      <c r="N9" s="204">
        <f>I9+20</f>
        <v>45407</v>
      </c>
      <c r="O9" s="197" t="s">
        <v>78</v>
      </c>
      <c r="P9" s="247"/>
      <c r="Q9" s="247"/>
    </row>
    <row r="10" spans="1:17" ht="15">
      <c r="A10" s="360" t="str">
        <f>'Persian Gulf via SIN'!A11</f>
        <v>CAPE FAWLEY</v>
      </c>
      <c r="B10" s="380" t="str">
        <f>'Persian Gulf via SIN'!B11</f>
        <v>120S</v>
      </c>
      <c r="C10" s="409"/>
      <c r="D10" s="414">
        <f>'Persian Gulf via SIN'!C11</f>
        <v>45382</v>
      </c>
      <c r="E10" s="362" t="s">
        <v>23</v>
      </c>
      <c r="F10" s="325">
        <f t="shared" ref="F10:F15" si="0">D10+2</f>
        <v>45384</v>
      </c>
      <c r="G10" s="424" t="s">
        <v>215</v>
      </c>
      <c r="H10" s="425" t="s">
        <v>148</v>
      </c>
      <c r="I10" s="305">
        <v>45387</v>
      </c>
      <c r="J10" s="306"/>
      <c r="K10" s="306"/>
      <c r="L10" s="307">
        <f>I10+7</f>
        <v>45394</v>
      </c>
      <c r="M10" s="306"/>
      <c r="N10" s="306"/>
      <c r="O10" s="308" t="s">
        <v>91</v>
      </c>
      <c r="P10" s="247"/>
      <c r="Q10" s="247"/>
    </row>
    <row r="11" spans="1:17" ht="15">
      <c r="A11" s="554">
        <f>'Persian Gulf via SIN'!A12</f>
        <v>0</v>
      </c>
      <c r="B11" s="555">
        <f>'Persian Gulf via SIN'!B12</f>
        <v>0</v>
      </c>
      <c r="C11" s="556"/>
      <c r="D11" s="557">
        <f>'Persian Gulf via SIN'!C12</f>
        <v>45263</v>
      </c>
      <c r="E11" s="562" t="s">
        <v>24</v>
      </c>
      <c r="F11" s="572">
        <f t="shared" si="0"/>
        <v>45265</v>
      </c>
      <c r="G11" s="426" t="s">
        <v>118</v>
      </c>
      <c r="H11" s="427" t="s">
        <v>150</v>
      </c>
      <c r="I11" s="200">
        <v>45387</v>
      </c>
      <c r="J11" s="205">
        <f>I11+16</f>
        <v>45403</v>
      </c>
      <c r="K11" s="205">
        <f>I11+13</f>
        <v>45400</v>
      </c>
      <c r="L11" s="212" t="s">
        <v>42</v>
      </c>
      <c r="M11" s="205">
        <f>I11+11</f>
        <v>45398</v>
      </c>
      <c r="N11" s="194" t="s">
        <v>42</v>
      </c>
      <c r="O11" s="139" t="s">
        <v>76</v>
      </c>
      <c r="P11" s="247"/>
      <c r="Q11" s="247"/>
    </row>
    <row r="12" spans="1:17" ht="15">
      <c r="A12" s="488" t="str">
        <f>'Persian Gulf via SIN'!A13</f>
        <v>AN HAI</v>
      </c>
      <c r="B12" s="489" t="str">
        <f>'Persian Gulf via SIN'!B13</f>
        <v>012S</v>
      </c>
      <c r="C12" s="490"/>
      <c r="D12" s="491">
        <f>'Persian Gulf via SIN'!C13</f>
        <v>45383</v>
      </c>
      <c r="E12" s="495" t="s">
        <v>24</v>
      </c>
      <c r="F12" s="495">
        <f>D12+2</f>
        <v>45385</v>
      </c>
      <c r="G12" s="428" t="s">
        <v>136</v>
      </c>
      <c r="H12" s="429" t="s">
        <v>227</v>
      </c>
      <c r="I12" s="265">
        <v>45391</v>
      </c>
      <c r="J12" s="194" t="s">
        <v>42</v>
      </c>
      <c r="K12" s="206">
        <f>I12+16</f>
        <v>45407</v>
      </c>
      <c r="L12" s="209">
        <f>I12+9</f>
        <v>45400</v>
      </c>
      <c r="M12" s="206">
        <f>I12+19</f>
        <v>45410</v>
      </c>
      <c r="N12" s="206">
        <f>I12+22</f>
        <v>45413</v>
      </c>
      <c r="O12" s="365" t="s">
        <v>77</v>
      </c>
      <c r="P12" s="248"/>
      <c r="Q12" s="248"/>
    </row>
    <row r="13" spans="1:17">
      <c r="A13" s="397"/>
      <c r="B13" s="398"/>
      <c r="C13" s="413"/>
      <c r="D13" s="361"/>
      <c r="E13" s="361"/>
      <c r="F13" s="354"/>
      <c r="G13" s="430" t="s">
        <v>115</v>
      </c>
      <c r="H13" s="431" t="s">
        <v>211</v>
      </c>
      <c r="I13" s="199">
        <f t="shared" ref="I13:I24" si="1">I9+7</f>
        <v>45394</v>
      </c>
      <c r="J13" s="204">
        <f>I13+12</f>
        <v>45406</v>
      </c>
      <c r="K13" s="204">
        <f>I13+14</f>
        <v>45408</v>
      </c>
      <c r="L13" s="208" t="s">
        <v>42</v>
      </c>
      <c r="M13" s="204">
        <f>I13+17</f>
        <v>45411</v>
      </c>
      <c r="N13" s="204">
        <f>I13+20</f>
        <v>45414</v>
      </c>
      <c r="O13" s="139"/>
      <c r="P13" s="119"/>
      <c r="Q13" s="140"/>
    </row>
    <row r="14" spans="1:17">
      <c r="A14" s="360" t="str">
        <f>'Persian Gulf via SIN'!A15</f>
        <v>SAN LORENZO</v>
      </c>
      <c r="B14" s="541" t="str">
        <f>'Persian Gulf via SIN'!B15</f>
        <v>255S</v>
      </c>
      <c r="C14" s="412"/>
      <c r="D14" s="392">
        <f>D10+7</f>
        <v>45389</v>
      </c>
      <c r="E14" s="362" t="s">
        <v>23</v>
      </c>
      <c r="F14" s="326">
        <f t="shared" si="0"/>
        <v>45391</v>
      </c>
      <c r="G14" s="432" t="s">
        <v>216</v>
      </c>
      <c r="H14" s="425" t="s">
        <v>217</v>
      </c>
      <c r="I14" s="305">
        <f t="shared" si="1"/>
        <v>45394</v>
      </c>
      <c r="J14" s="306"/>
      <c r="K14" s="306"/>
      <c r="L14" s="307">
        <f>I14+7</f>
        <v>45401</v>
      </c>
      <c r="M14" s="306"/>
      <c r="N14" s="306"/>
      <c r="O14" s="139"/>
      <c r="P14" s="119"/>
      <c r="Q14" s="140"/>
    </row>
    <row r="15" spans="1:17">
      <c r="A15" s="554">
        <f>'Persian Gulf via SIN'!A16</f>
        <v>0</v>
      </c>
      <c r="B15" s="560">
        <f>'Persian Gulf via SIN'!B16</f>
        <v>0</v>
      </c>
      <c r="C15" s="561"/>
      <c r="D15" s="562">
        <f>D11+7</f>
        <v>45270</v>
      </c>
      <c r="E15" s="562" t="s">
        <v>24</v>
      </c>
      <c r="F15" s="571">
        <f t="shared" si="0"/>
        <v>45272</v>
      </c>
      <c r="G15" s="433" t="s">
        <v>139</v>
      </c>
      <c r="H15" s="427" t="s">
        <v>222</v>
      </c>
      <c r="I15" s="200">
        <f t="shared" si="1"/>
        <v>45394</v>
      </c>
      <c r="J15" s="205">
        <f>I15+16</f>
        <v>45410</v>
      </c>
      <c r="K15" s="205">
        <f>I15+13</f>
        <v>45407</v>
      </c>
      <c r="L15" s="212" t="s">
        <v>42</v>
      </c>
      <c r="M15" s="205">
        <f>I15+11</f>
        <v>45405</v>
      </c>
      <c r="N15" s="194" t="s">
        <v>42</v>
      </c>
      <c r="O15" s="141"/>
      <c r="P15" s="119"/>
      <c r="Q15" s="140"/>
    </row>
    <row r="16" spans="1:17" ht="14.1" customHeight="1">
      <c r="A16" s="496" t="str">
        <f>'Persian Gulf via SIN'!A17</f>
        <v>SINAR SUNDA</v>
      </c>
      <c r="B16" s="497" t="str">
        <f>'Persian Gulf via SIN'!B17</f>
        <v>163S</v>
      </c>
      <c r="C16" s="494"/>
      <c r="D16" s="491">
        <f>D12+7</f>
        <v>45390</v>
      </c>
      <c r="E16" s="495" t="s">
        <v>24</v>
      </c>
      <c r="F16" s="493">
        <f>F12+7</f>
        <v>45392</v>
      </c>
      <c r="G16" s="434" t="s">
        <v>228</v>
      </c>
      <c r="H16" s="420" t="s">
        <v>229</v>
      </c>
      <c r="I16" s="265">
        <f t="shared" si="1"/>
        <v>45398</v>
      </c>
      <c r="J16" s="194" t="s">
        <v>42</v>
      </c>
      <c r="K16" s="206">
        <f>I16+16</f>
        <v>45414</v>
      </c>
      <c r="L16" s="209">
        <f>I16+9</f>
        <v>45407</v>
      </c>
      <c r="M16" s="206">
        <f>I16+19</f>
        <v>45417</v>
      </c>
      <c r="N16" s="206">
        <f>I16+22</f>
        <v>45420</v>
      </c>
      <c r="P16" s="119"/>
      <c r="Q16" s="140"/>
    </row>
    <row r="17" spans="1:17">
      <c r="A17" s="397"/>
      <c r="B17" s="398"/>
      <c r="C17" s="394"/>
      <c r="D17" s="355"/>
      <c r="E17" s="364"/>
      <c r="F17" s="384"/>
      <c r="G17" s="430" t="s">
        <v>134</v>
      </c>
      <c r="H17" s="431" t="s">
        <v>212</v>
      </c>
      <c r="I17" s="199">
        <f t="shared" si="1"/>
        <v>45401</v>
      </c>
      <c r="J17" s="357">
        <f>I17+12</f>
        <v>45413</v>
      </c>
      <c r="K17" s="357">
        <f>I17+14</f>
        <v>45415</v>
      </c>
      <c r="L17" s="357"/>
      <c r="M17" s="357">
        <f>I17+17</f>
        <v>45418</v>
      </c>
      <c r="N17" s="358">
        <f>I17+20</f>
        <v>45421</v>
      </c>
      <c r="P17" s="49"/>
      <c r="Q17" s="140"/>
    </row>
    <row r="18" spans="1:17">
      <c r="A18" s="360" t="str">
        <f>'Persian Gulf via SIN'!A19</f>
        <v>CAPE FAWLEY</v>
      </c>
      <c r="B18" s="380" t="str">
        <f>'Persian Gulf via SIN'!B19</f>
        <v>121S</v>
      </c>
      <c r="C18" s="395"/>
      <c r="D18" s="324">
        <f>D14+7</f>
        <v>45396</v>
      </c>
      <c r="E18" s="362" t="s">
        <v>23</v>
      </c>
      <c r="F18" s="383">
        <f t="shared" ref="F18:F19" si="2">D18+2</f>
        <v>45398</v>
      </c>
      <c r="G18" s="432" t="s">
        <v>218</v>
      </c>
      <c r="H18" s="425" t="s">
        <v>219</v>
      </c>
      <c r="I18" s="305">
        <f t="shared" si="1"/>
        <v>45401</v>
      </c>
      <c r="J18" s="304"/>
      <c r="K18" s="304"/>
      <c r="L18" s="306">
        <f>I18+7</f>
        <v>45408</v>
      </c>
      <c r="M18" s="304"/>
      <c r="N18" s="356"/>
      <c r="P18" s="49"/>
      <c r="Q18" s="140"/>
    </row>
    <row r="19" spans="1:17">
      <c r="A19" s="554">
        <f>'Persian Gulf via SIN'!A20</f>
        <v>0</v>
      </c>
      <c r="B19" s="555">
        <f>'Persian Gulf via SIN'!B20</f>
        <v>0</v>
      </c>
      <c r="C19" s="564"/>
      <c r="D19" s="565">
        <f>D15+7</f>
        <v>45277</v>
      </c>
      <c r="E19" s="562" t="s">
        <v>24</v>
      </c>
      <c r="F19" s="573">
        <f t="shared" si="2"/>
        <v>45279</v>
      </c>
      <c r="G19" s="426" t="s">
        <v>223</v>
      </c>
      <c r="H19" s="427" t="s">
        <v>224</v>
      </c>
      <c r="I19" s="200">
        <f t="shared" si="1"/>
        <v>45401</v>
      </c>
      <c r="J19" s="205">
        <f>I19+16</f>
        <v>45417</v>
      </c>
      <c r="K19" s="205">
        <f>I19+13</f>
        <v>45414</v>
      </c>
      <c r="L19" s="194" t="s">
        <v>42</v>
      </c>
      <c r="M19" s="205">
        <f>I19+11</f>
        <v>45412</v>
      </c>
      <c r="N19" s="350" t="s">
        <v>42</v>
      </c>
      <c r="O19" s="141"/>
      <c r="P19" s="49"/>
    </row>
    <row r="20" spans="1:17">
      <c r="A20" s="496" t="str">
        <f>'Persian Gulf via SIN'!A21</f>
        <v>AN HAI</v>
      </c>
      <c r="B20" s="497" t="str">
        <f>'Persian Gulf via SIN'!B21</f>
        <v>013S</v>
      </c>
      <c r="C20" s="503"/>
      <c r="D20" s="508">
        <f>D16+7</f>
        <v>45397</v>
      </c>
      <c r="E20" s="507" t="s">
        <v>24</v>
      </c>
      <c r="F20" s="504">
        <f>F16+7</f>
        <v>45399</v>
      </c>
      <c r="G20" s="434" t="s">
        <v>137</v>
      </c>
      <c r="H20" s="420" t="s">
        <v>226</v>
      </c>
      <c r="I20" s="265">
        <f t="shared" si="1"/>
        <v>45405</v>
      </c>
      <c r="J20" s="194" t="s">
        <v>42</v>
      </c>
      <c r="K20" s="206">
        <f>I20+16</f>
        <v>45421</v>
      </c>
      <c r="L20" s="206">
        <f>I20+9</f>
        <v>45414</v>
      </c>
      <c r="M20" s="206">
        <f>I20+19</f>
        <v>45424</v>
      </c>
      <c r="N20" s="523">
        <f>I20+22</f>
        <v>45427</v>
      </c>
      <c r="O20" s="142"/>
      <c r="P20" s="49"/>
    </row>
    <row r="21" spans="1:17">
      <c r="A21" s="525"/>
      <c r="B21" s="536"/>
      <c r="C21" s="526"/>
      <c r="D21" s="537"/>
      <c r="E21" s="385"/>
      <c r="F21" s="189"/>
      <c r="G21" s="430" t="s">
        <v>213</v>
      </c>
      <c r="H21" s="423" t="s">
        <v>214</v>
      </c>
      <c r="I21" s="199">
        <f t="shared" si="1"/>
        <v>45408</v>
      </c>
      <c r="J21" s="204">
        <f>I21+12</f>
        <v>45420</v>
      </c>
      <c r="K21" s="204">
        <f>I21+14</f>
        <v>45422</v>
      </c>
      <c r="L21" s="208" t="s">
        <v>42</v>
      </c>
      <c r="M21" s="204">
        <f>I21+17</f>
        <v>45425</v>
      </c>
      <c r="N21" s="204">
        <f>I21+20</f>
        <v>45428</v>
      </c>
      <c r="O21" s="139"/>
      <c r="P21" s="49"/>
    </row>
    <row r="22" spans="1:17">
      <c r="A22" s="393"/>
      <c r="B22" s="410"/>
      <c r="C22" s="396"/>
      <c r="D22" s="500"/>
      <c r="E22" s="413"/>
      <c r="F22" s="309"/>
      <c r="G22" s="424" t="s">
        <v>215</v>
      </c>
      <c r="H22" s="425" t="s">
        <v>220</v>
      </c>
      <c r="I22" s="305">
        <f t="shared" si="1"/>
        <v>45408</v>
      </c>
      <c r="J22" s="304"/>
      <c r="K22" s="304"/>
      <c r="L22" s="307">
        <f>I22+7</f>
        <v>45415</v>
      </c>
      <c r="M22" s="304"/>
      <c r="N22" s="304"/>
      <c r="O22" s="139"/>
      <c r="P22" s="49"/>
    </row>
    <row r="23" spans="1:17">
      <c r="A23" s="360" t="str">
        <f>'Persian Gulf via SIN'!A23</f>
        <v>SAN LORENZO</v>
      </c>
      <c r="B23" s="380" t="str">
        <f>'Persian Gulf via SIN'!B23</f>
        <v>256S</v>
      </c>
      <c r="C23" s="395"/>
      <c r="D23" s="324">
        <f>D18+7</f>
        <v>45403</v>
      </c>
      <c r="E23" s="362" t="s">
        <v>23</v>
      </c>
      <c r="F23" s="363">
        <f>D23+2</f>
        <v>45405</v>
      </c>
      <c r="G23" s="435" t="s">
        <v>90</v>
      </c>
      <c r="H23" s="427"/>
      <c r="I23" s="200">
        <f t="shared" si="1"/>
        <v>45408</v>
      </c>
      <c r="J23" s="205">
        <f>I23+16</f>
        <v>45424</v>
      </c>
      <c r="K23" s="205">
        <f>I23+13</f>
        <v>45421</v>
      </c>
      <c r="L23" s="253" t="s">
        <v>42</v>
      </c>
      <c r="M23" s="205">
        <f>I23+11</f>
        <v>45419</v>
      </c>
      <c r="N23" s="194" t="s">
        <v>42</v>
      </c>
      <c r="O23" s="141"/>
      <c r="P23" s="49"/>
    </row>
    <row r="24" spans="1:17">
      <c r="A24" s="567">
        <f>'Persian Gulf via SIN'!A24</f>
        <v>0</v>
      </c>
      <c r="B24" s="568">
        <f>'Persian Gulf via SIN'!B24</f>
        <v>0</v>
      </c>
      <c r="C24" s="569"/>
      <c r="D24" s="565">
        <f>D19+7</f>
        <v>45284</v>
      </c>
      <c r="E24" s="562" t="s">
        <v>24</v>
      </c>
      <c r="F24" s="574">
        <f>D24+2</f>
        <v>45286</v>
      </c>
      <c r="G24" s="524" t="s">
        <v>134</v>
      </c>
      <c r="H24" s="420" t="s">
        <v>212</v>
      </c>
      <c r="I24" s="265">
        <f t="shared" si="1"/>
        <v>45412</v>
      </c>
      <c r="J24" s="194" t="s">
        <v>42</v>
      </c>
      <c r="K24" s="206">
        <f>I24+16</f>
        <v>45428</v>
      </c>
      <c r="L24" s="522">
        <f>I24+9</f>
        <v>45421</v>
      </c>
      <c r="M24" s="206">
        <f>I24+19</f>
        <v>45431</v>
      </c>
      <c r="N24" s="206">
        <f>I24+22</f>
        <v>45434</v>
      </c>
      <c r="O24" s="142"/>
      <c r="P24" s="49"/>
    </row>
    <row r="25" spans="1:17">
      <c r="A25" s="496" t="str">
        <f>'Persian Gulf via SIN'!A25</f>
        <v>SINAR SUNDA</v>
      </c>
      <c r="B25" s="497" t="str">
        <f>'Persian Gulf via SIN'!B25</f>
        <v>164S</v>
      </c>
      <c r="C25" s="505"/>
      <c r="D25" s="506">
        <f>D20+7</f>
        <v>45404</v>
      </c>
      <c r="E25" s="507" t="s">
        <v>24</v>
      </c>
      <c r="F25" s="507">
        <f>D25+2</f>
        <v>45406</v>
      </c>
      <c r="G25" s="538"/>
      <c r="H25" s="429"/>
      <c r="I25" s="539"/>
      <c r="J25" s="195"/>
      <c r="K25" s="260"/>
      <c r="L25" s="260"/>
      <c r="M25" s="260"/>
      <c r="N25" s="260"/>
      <c r="O25" s="142"/>
      <c r="P25" s="49"/>
    </row>
    <row r="26" spans="1:17">
      <c r="A26" s="397"/>
      <c r="B26" s="398"/>
      <c r="C26" s="394"/>
      <c r="D26" s="575"/>
      <c r="E26" s="364"/>
      <c r="F26" s="526"/>
      <c r="G26" s="430" t="s">
        <v>138</v>
      </c>
      <c r="H26" s="431" t="s">
        <v>193</v>
      </c>
      <c r="I26" s="199">
        <f>I21+7</f>
        <v>45415</v>
      </c>
      <c r="J26" s="357">
        <f>I26+12</f>
        <v>45427</v>
      </c>
      <c r="K26" s="357">
        <f>I26+14</f>
        <v>45429</v>
      </c>
      <c r="L26" s="357"/>
      <c r="M26" s="357">
        <f>I26+17</f>
        <v>45432</v>
      </c>
      <c r="N26" s="358">
        <f>I26+20</f>
        <v>45435</v>
      </c>
      <c r="P26" s="49"/>
      <c r="Q26" s="140"/>
    </row>
    <row r="27" spans="1:17">
      <c r="A27" s="360" t="str">
        <f>'Persian Gulf via SIN'!A27</f>
        <v>CAPE FAWLEY</v>
      </c>
      <c r="B27" s="380" t="str">
        <f>'Persian Gulf via SIN'!B27</f>
        <v>122S</v>
      </c>
      <c r="C27" s="395"/>
      <c r="D27" s="324">
        <f>D23+7</f>
        <v>45410</v>
      </c>
      <c r="E27" s="362" t="s">
        <v>23</v>
      </c>
      <c r="F27" s="383">
        <f t="shared" ref="F27:F28" si="3">D27+2</f>
        <v>45412</v>
      </c>
      <c r="G27" s="432" t="s">
        <v>216</v>
      </c>
      <c r="H27" s="425" t="s">
        <v>221</v>
      </c>
      <c r="I27" s="305">
        <f>I22+7</f>
        <v>45415</v>
      </c>
      <c r="J27" s="304"/>
      <c r="K27" s="304"/>
      <c r="L27" s="306">
        <f>I27+7</f>
        <v>45422</v>
      </c>
      <c r="M27" s="304"/>
      <c r="N27" s="356"/>
      <c r="P27" s="49"/>
      <c r="Q27" s="140"/>
    </row>
    <row r="28" spans="1:17">
      <c r="A28" s="554">
        <f>'Persian Gulf via SIN'!A28</f>
        <v>0</v>
      </c>
      <c r="B28" s="555">
        <f>'Persian Gulf via SIN'!B28</f>
        <v>0</v>
      </c>
      <c r="C28" s="564"/>
      <c r="D28" s="565">
        <f>D24+7</f>
        <v>45291</v>
      </c>
      <c r="E28" s="562" t="s">
        <v>24</v>
      </c>
      <c r="F28" s="573">
        <f t="shared" si="3"/>
        <v>45293</v>
      </c>
      <c r="G28" s="426" t="s">
        <v>225</v>
      </c>
      <c r="H28" s="427" t="s">
        <v>226</v>
      </c>
      <c r="I28" s="200">
        <f>I23+7</f>
        <v>45415</v>
      </c>
      <c r="J28" s="205">
        <f>I28+16</f>
        <v>45431</v>
      </c>
      <c r="K28" s="205">
        <f>I28+13</f>
        <v>45428</v>
      </c>
      <c r="L28" s="194" t="s">
        <v>42</v>
      </c>
      <c r="M28" s="205">
        <f>I28+11</f>
        <v>45426</v>
      </c>
      <c r="N28" s="350" t="s">
        <v>42</v>
      </c>
      <c r="O28" s="141"/>
      <c r="P28" s="49"/>
    </row>
    <row r="29" spans="1:17">
      <c r="A29" s="496" t="str">
        <f>'Persian Gulf via SIN'!A29</f>
        <v>AN HAI</v>
      </c>
      <c r="B29" s="497" t="str">
        <f>'Persian Gulf via SIN'!B29</f>
        <v>014S</v>
      </c>
      <c r="C29" s="576"/>
      <c r="D29" s="508">
        <f>D25+7</f>
        <v>45411</v>
      </c>
      <c r="E29" s="507" t="s">
        <v>24</v>
      </c>
      <c r="F29" s="577">
        <f>F25+7</f>
        <v>45413</v>
      </c>
      <c r="G29" s="578" t="s">
        <v>90</v>
      </c>
      <c r="H29" s="429"/>
      <c r="I29" s="265">
        <f>I24+7</f>
        <v>45419</v>
      </c>
      <c r="J29" s="195" t="s">
        <v>42</v>
      </c>
      <c r="K29" s="260">
        <f>I29+16</f>
        <v>45435</v>
      </c>
      <c r="L29" s="260">
        <f>I29+9</f>
        <v>45428</v>
      </c>
      <c r="M29" s="260">
        <f>I29+19</f>
        <v>45438</v>
      </c>
      <c r="N29" s="579">
        <f>I29+22</f>
        <v>45441</v>
      </c>
      <c r="O29" s="142"/>
      <c r="P29" s="49"/>
    </row>
    <row r="30" spans="1:17">
      <c r="A30" s="143"/>
      <c r="B30" s="69"/>
      <c r="C30" s="144"/>
      <c r="D30" s="143"/>
      <c r="E30" s="143"/>
      <c r="F30" s="143"/>
      <c r="G30" s="96"/>
      <c r="H30" s="96"/>
      <c r="I30" s="71"/>
      <c r="J30" s="71"/>
      <c r="N30" s="67" t="s">
        <v>25</v>
      </c>
      <c r="O30" s="111"/>
    </row>
    <row r="31" spans="1:17">
      <c r="A31" s="73" t="s">
        <v>26</v>
      </c>
      <c r="B31" s="73"/>
      <c r="C31" s="119"/>
      <c r="E31" s="136"/>
      <c r="F31" s="136"/>
      <c r="G31" s="74"/>
      <c r="H31" s="74"/>
      <c r="I31" s="74"/>
      <c r="J31" s="74"/>
      <c r="K31" s="75"/>
      <c r="N31" s="111"/>
      <c r="O31" s="111"/>
    </row>
    <row r="32" spans="1:17">
      <c r="A32" s="57" t="s">
        <v>89</v>
      </c>
      <c r="B32" s="73"/>
      <c r="C32" s="119"/>
      <c r="E32" s="136"/>
      <c r="F32" s="136"/>
      <c r="G32" s="74"/>
      <c r="H32" s="74"/>
      <c r="I32" s="74"/>
      <c r="J32" s="74"/>
      <c r="K32" s="75"/>
      <c r="N32" s="111"/>
      <c r="O32" s="111"/>
    </row>
    <row r="33" spans="1:15" ht="14.4">
      <c r="A33" s="58" t="s">
        <v>27</v>
      </c>
      <c r="B33" s="76"/>
      <c r="C33" s="121"/>
      <c r="D33" s="190"/>
      <c r="E33" s="183"/>
      <c r="F33" s="183"/>
      <c r="G33" s="79"/>
      <c r="H33" s="79"/>
      <c r="I33" s="80"/>
      <c r="J33" s="80"/>
      <c r="K33" s="75"/>
      <c r="N33" s="111"/>
      <c r="O33" s="111"/>
    </row>
    <row r="34" spans="1:15" ht="14.25" customHeight="1">
      <c r="A34" s="59" t="s">
        <v>28</v>
      </c>
      <c r="B34" s="123"/>
      <c r="C34" s="123"/>
      <c r="D34" s="191"/>
      <c r="E34" s="183"/>
      <c r="F34" s="183"/>
      <c r="G34" s="87"/>
      <c r="H34" s="87"/>
      <c r="I34" s="74"/>
      <c r="J34" s="74"/>
      <c r="K34" s="75"/>
      <c r="N34" s="111"/>
      <c r="O34" s="111"/>
    </row>
    <row r="35" spans="1:15">
      <c r="A35" s="84"/>
      <c r="B35" s="85"/>
      <c r="C35" s="85"/>
      <c r="D35" s="86"/>
      <c r="E35" s="186"/>
      <c r="F35" s="183"/>
      <c r="G35" s="87"/>
      <c r="H35" s="87"/>
      <c r="I35" s="74"/>
      <c r="J35" s="74"/>
      <c r="K35" s="75"/>
      <c r="N35" s="111"/>
    </row>
    <row r="36" spans="1:15" ht="14.4">
      <c r="A36" s="47" t="s">
        <v>69</v>
      </c>
      <c r="B36" s="88"/>
      <c r="C36" s="88"/>
      <c r="D36" s="192"/>
      <c r="E36" s="187"/>
      <c r="F36" s="184"/>
      <c r="G36" s="70"/>
      <c r="H36" s="70"/>
      <c r="I36" s="80"/>
      <c r="J36" s="80"/>
      <c r="K36" s="75"/>
      <c r="N36" s="111"/>
    </row>
    <row r="37" spans="1:15">
      <c r="A37" s="47" t="s">
        <v>70</v>
      </c>
      <c r="B37" s="92"/>
      <c r="C37" s="125"/>
      <c r="D37" s="193"/>
      <c r="E37" s="188"/>
      <c r="F37" s="95"/>
      <c r="G37" s="79"/>
      <c r="H37" s="79"/>
      <c r="I37" s="74"/>
      <c r="J37" s="74"/>
      <c r="K37" s="75"/>
      <c r="N37" s="111"/>
    </row>
    <row r="38" spans="1:15">
      <c r="A38" s="96"/>
      <c r="B38" s="96"/>
      <c r="C38" s="96"/>
      <c r="D38" s="111"/>
      <c r="E38" s="111"/>
      <c r="F38" s="111"/>
      <c r="G38" s="96"/>
      <c r="H38" s="96"/>
      <c r="I38" s="111"/>
      <c r="J38" s="111"/>
      <c r="K38" s="126"/>
      <c r="L38" s="111"/>
      <c r="M38" s="111"/>
      <c r="N38" s="111"/>
    </row>
  </sheetData>
  <mergeCells count="7">
    <mergeCell ref="B1:N1"/>
    <mergeCell ref="B2:N2"/>
    <mergeCell ref="A7:B8"/>
    <mergeCell ref="G8:H8"/>
    <mergeCell ref="C7:E7"/>
    <mergeCell ref="G7:H7"/>
    <mergeCell ref="J7:N7"/>
  </mergeCells>
  <hyperlinks>
    <hyperlink ref="A6" location="MENU!A1" display="BACK TO MENU" xr:uid="{00000000-0004-0000-0400-000000000000}"/>
  </hyperlinks>
  <pageMargins left="1.2" right="0.7" top="0.75" bottom="0.75" header="0.3" footer="0.3"/>
  <pageSetup paperSize="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7"/>
  <sheetViews>
    <sheetView showGridLines="0" topLeftCell="A3" zoomScale="70" zoomScaleNormal="70" workbookViewId="0">
      <selection activeCell="Q18" sqref="Q18"/>
    </sheetView>
  </sheetViews>
  <sheetFormatPr defaultColWidth="8" defaultRowHeight="13.8"/>
  <cols>
    <col min="1" max="1" width="20.19921875" style="151" customWidth="1"/>
    <col min="2" max="2" width="9.5" style="160" customWidth="1"/>
    <col min="3" max="3" width="12.59765625" style="160" bestFit="1" customWidth="1"/>
    <col min="4" max="4" width="9.09765625" style="161" customWidth="1"/>
    <col min="5" max="5" width="5.59765625" style="161" customWidth="1"/>
    <col min="6" max="6" width="8.59765625" style="161" customWidth="1"/>
    <col min="7" max="7" width="19.09765625" style="75" customWidth="1"/>
    <col min="8" max="8" width="9.5" style="151" customWidth="1"/>
    <col min="9" max="9" width="8.59765625" style="154" customWidth="1"/>
    <col min="10" max="10" width="12.59765625" style="75" customWidth="1"/>
    <col min="11" max="11" width="13.19921875" style="154" customWidth="1"/>
    <col min="12" max="12" width="15.09765625" style="154" customWidth="1"/>
    <col min="13" max="13" width="14.59765625" style="75" customWidth="1"/>
    <col min="14" max="14" width="13" style="75" customWidth="1"/>
    <col min="15" max="15" width="4.59765625" style="151" bestFit="1" customWidth="1"/>
    <col min="16" max="16384" width="8" style="75"/>
  </cols>
  <sheetData>
    <row r="1" spans="1:20" ht="17.399999999999999">
      <c r="A1" s="173"/>
      <c r="B1" s="651" t="s">
        <v>0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173"/>
    </row>
    <row r="2" spans="1:20" ht="17.399999999999999">
      <c r="A2" s="173"/>
      <c r="B2" s="674" t="s">
        <v>58</v>
      </c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173"/>
    </row>
    <row r="3" spans="1:20">
      <c r="A3" s="147"/>
      <c r="B3" s="148"/>
      <c r="C3" s="148"/>
      <c r="D3" s="149"/>
      <c r="E3" s="149"/>
      <c r="F3" s="149"/>
      <c r="G3" s="150"/>
      <c r="H3" s="274"/>
      <c r="I3" s="150"/>
      <c r="K3" s="150"/>
      <c r="L3" s="150"/>
    </row>
    <row r="4" spans="1:20">
      <c r="B4" s="148"/>
      <c r="C4" s="148"/>
      <c r="D4" s="677"/>
      <c r="E4" s="677"/>
      <c r="F4" s="677"/>
      <c r="G4" s="677"/>
      <c r="H4" s="677"/>
      <c r="I4" s="677"/>
      <c r="J4" s="677"/>
      <c r="K4" s="677"/>
      <c r="L4" s="152"/>
    </row>
    <row r="5" spans="1:20" ht="21.75" customHeight="1">
      <c r="A5" s="75"/>
      <c r="B5" s="148"/>
      <c r="C5" s="148"/>
      <c r="D5" s="153"/>
      <c r="E5" s="153"/>
      <c r="F5" s="153"/>
      <c r="M5" s="155"/>
      <c r="N5" s="156"/>
    </row>
    <row r="6" spans="1:20" ht="21.75" customHeight="1">
      <c r="A6" s="165" t="s">
        <v>10</v>
      </c>
      <c r="B6" s="148"/>
      <c r="C6" s="148"/>
      <c r="D6" s="153"/>
      <c r="E6" s="153"/>
      <c r="F6" s="153"/>
      <c r="M6" s="155"/>
      <c r="N6" s="156"/>
    </row>
    <row r="7" spans="1:20" ht="29.25" customHeight="1">
      <c r="A7" s="656" t="s">
        <v>31</v>
      </c>
      <c r="B7" s="663"/>
      <c r="C7" s="660" t="s">
        <v>32</v>
      </c>
      <c r="D7" s="661"/>
      <c r="E7" s="662"/>
      <c r="F7" s="219" t="s">
        <v>12</v>
      </c>
      <c r="G7" s="675" t="s">
        <v>13</v>
      </c>
      <c r="H7" s="676"/>
      <c r="I7" s="251" t="s">
        <v>86</v>
      </c>
      <c r="J7" s="675" t="s">
        <v>12</v>
      </c>
      <c r="K7" s="676"/>
      <c r="L7" s="676"/>
      <c r="M7" s="676"/>
      <c r="N7" s="678"/>
    </row>
    <row r="8" spans="1:20">
      <c r="A8" s="658"/>
      <c r="B8" s="669"/>
      <c r="C8" s="217" t="s">
        <v>14</v>
      </c>
      <c r="D8" s="218" t="s">
        <v>15</v>
      </c>
      <c r="E8" s="216"/>
      <c r="F8" s="220" t="s">
        <v>16</v>
      </c>
      <c r="G8" s="675" t="s">
        <v>17</v>
      </c>
      <c r="H8" s="676"/>
      <c r="I8" s="231" t="s">
        <v>12</v>
      </c>
      <c r="J8" s="239" t="s">
        <v>59</v>
      </c>
      <c r="K8" s="238" t="s">
        <v>60</v>
      </c>
      <c r="L8" s="239" t="s">
        <v>61</v>
      </c>
      <c r="M8" s="239" t="s">
        <v>62</v>
      </c>
      <c r="N8" s="241" t="s">
        <v>63</v>
      </c>
    </row>
    <row r="9" spans="1:20" ht="15" customHeight="1">
      <c r="A9" s="397"/>
      <c r="B9" s="407"/>
      <c r="C9" s="408"/>
      <c r="D9" s="411"/>
      <c r="E9" s="361"/>
      <c r="F9" s="353"/>
      <c r="G9" s="271"/>
      <c r="H9" s="277"/>
      <c r="I9" s="232"/>
      <c r="J9" s="232"/>
      <c r="K9" s="235"/>
      <c r="L9" s="232"/>
      <c r="M9" s="232"/>
      <c r="N9" s="242"/>
      <c r="O9" s="229"/>
    </row>
    <row r="10" spans="1:20" ht="15" customHeight="1">
      <c r="A10" s="360" t="str">
        <f>'Persian Gulf via SIN'!A11</f>
        <v>CAPE FAWLEY</v>
      </c>
      <c r="B10" s="380" t="str">
        <f>'Persian Gulf via SIN'!B11</f>
        <v>120S</v>
      </c>
      <c r="C10" s="409"/>
      <c r="D10" s="414">
        <f>'Persian Gulf via SIN'!C11</f>
        <v>45382</v>
      </c>
      <c r="E10" s="362" t="s">
        <v>23</v>
      </c>
      <c r="F10" s="381">
        <f t="shared" ref="F10:F15" si="0">D10+2</f>
        <v>45384</v>
      </c>
      <c r="G10" s="272" t="s">
        <v>132</v>
      </c>
      <c r="H10" s="275" t="s">
        <v>230</v>
      </c>
      <c r="I10" s="233">
        <v>45389</v>
      </c>
      <c r="J10" s="233">
        <f>I10+15</f>
        <v>45404</v>
      </c>
      <c r="K10" s="236">
        <f>I10+19</f>
        <v>45408</v>
      </c>
      <c r="L10" s="233">
        <f>I10+20</f>
        <v>45409</v>
      </c>
      <c r="M10" s="233">
        <f>I10+22</f>
        <v>45411</v>
      </c>
      <c r="N10" s="243">
        <f>I10+23</f>
        <v>45412</v>
      </c>
      <c r="O10" s="229" t="s">
        <v>79</v>
      </c>
      <c r="P10" s="247"/>
      <c r="Q10" s="247"/>
      <c r="S10" s="247"/>
      <c r="T10" s="247"/>
    </row>
    <row r="11" spans="1:20" ht="15" customHeight="1">
      <c r="A11" s="554">
        <f>'Persian Gulf via SIN'!A12</f>
        <v>0</v>
      </c>
      <c r="B11" s="555">
        <f>'Persian Gulf via SIN'!B12</f>
        <v>0</v>
      </c>
      <c r="C11" s="556"/>
      <c r="D11" s="557">
        <f>'Persian Gulf via SIN'!C12</f>
        <v>45263</v>
      </c>
      <c r="E11" s="562" t="s">
        <v>24</v>
      </c>
      <c r="F11" s="570">
        <f t="shared" si="0"/>
        <v>45265</v>
      </c>
      <c r="G11" s="291"/>
      <c r="H11" s="275"/>
      <c r="I11" s="233"/>
      <c r="J11" s="233"/>
      <c r="K11" s="236"/>
      <c r="L11" s="233"/>
      <c r="M11" s="233"/>
      <c r="N11" s="243"/>
      <c r="O11" s="229"/>
      <c r="P11" s="247"/>
      <c r="Q11" s="247"/>
      <c r="S11" s="247"/>
      <c r="T11" s="247"/>
    </row>
    <row r="12" spans="1:20" ht="15" customHeight="1">
      <c r="A12" s="488" t="str">
        <f>'Persian Gulf via SIN'!A13</f>
        <v>AN HAI</v>
      </c>
      <c r="B12" s="489" t="str">
        <f>'Persian Gulf via SIN'!B13</f>
        <v>012S</v>
      </c>
      <c r="C12" s="490"/>
      <c r="D12" s="491">
        <f>'Persian Gulf via SIN'!C13</f>
        <v>45383</v>
      </c>
      <c r="E12" s="495" t="s">
        <v>24</v>
      </c>
      <c r="F12" s="493">
        <f>D12+2</f>
        <v>45385</v>
      </c>
      <c r="G12" s="273"/>
      <c r="H12" s="276"/>
      <c r="I12" s="234"/>
      <c r="J12" s="240"/>
      <c r="K12" s="237"/>
      <c r="L12" s="234"/>
      <c r="M12" s="240"/>
      <c r="N12" s="244"/>
      <c r="O12" s="229"/>
    </row>
    <row r="13" spans="1:20" ht="15" customHeight="1">
      <c r="A13" s="397"/>
      <c r="B13" s="398"/>
      <c r="C13" s="413"/>
      <c r="D13" s="361"/>
      <c r="E13" s="361"/>
      <c r="F13" s="354"/>
      <c r="G13" s="271"/>
      <c r="H13" s="277"/>
      <c r="I13" s="232"/>
      <c r="J13" s="232"/>
      <c r="K13" s="235"/>
      <c r="L13" s="232"/>
      <c r="M13" s="232"/>
      <c r="N13" s="242"/>
      <c r="O13" s="229"/>
    </row>
    <row r="14" spans="1:20" ht="15" customHeight="1">
      <c r="A14" s="360" t="str">
        <f>'Persian Gulf via SIN'!A15</f>
        <v>SAN LORENZO</v>
      </c>
      <c r="B14" s="541" t="str">
        <f>'Persian Gulf via SIN'!B15</f>
        <v>255S</v>
      </c>
      <c r="C14" s="412"/>
      <c r="D14" s="392">
        <f>D10+7</f>
        <v>45389</v>
      </c>
      <c r="E14" s="362" t="s">
        <v>23</v>
      </c>
      <c r="F14" s="326">
        <f t="shared" si="0"/>
        <v>45391</v>
      </c>
      <c r="G14" s="272" t="s">
        <v>182</v>
      </c>
      <c r="H14" s="275" t="s">
        <v>231</v>
      </c>
      <c r="I14" s="233">
        <f>I10+7</f>
        <v>45396</v>
      </c>
      <c r="J14" s="233">
        <f>I14+15</f>
        <v>45411</v>
      </c>
      <c r="K14" s="236">
        <f>I14+19</f>
        <v>45415</v>
      </c>
      <c r="L14" s="233">
        <f>I14+20</f>
        <v>45416</v>
      </c>
      <c r="M14" s="233">
        <f>I14+22</f>
        <v>45418</v>
      </c>
      <c r="N14" s="243">
        <f>I14+23</f>
        <v>45419</v>
      </c>
      <c r="O14" s="229"/>
    </row>
    <row r="15" spans="1:20" ht="15" customHeight="1">
      <c r="A15" s="554">
        <f>'Persian Gulf via SIN'!A16</f>
        <v>0</v>
      </c>
      <c r="B15" s="560">
        <f>'Persian Gulf via SIN'!B16</f>
        <v>0</v>
      </c>
      <c r="C15" s="561"/>
      <c r="D15" s="562">
        <f>D11+7</f>
        <v>45270</v>
      </c>
      <c r="E15" s="562" t="s">
        <v>24</v>
      </c>
      <c r="F15" s="571">
        <f t="shared" si="0"/>
        <v>45272</v>
      </c>
      <c r="G15" s="272"/>
      <c r="H15" s="275"/>
      <c r="I15" s="233"/>
      <c r="J15" s="233"/>
      <c r="K15" s="236"/>
      <c r="L15" s="233"/>
      <c r="M15" s="233"/>
      <c r="N15" s="243"/>
      <c r="O15" s="229"/>
    </row>
    <row r="16" spans="1:20" ht="15" customHeight="1">
      <c r="A16" s="496" t="str">
        <f>'Persian Gulf via SIN'!A17</f>
        <v>SINAR SUNDA</v>
      </c>
      <c r="B16" s="497" t="str">
        <f>'Persian Gulf via SIN'!B17</f>
        <v>163S</v>
      </c>
      <c r="C16" s="494"/>
      <c r="D16" s="491">
        <f>D12+7</f>
        <v>45390</v>
      </c>
      <c r="E16" s="495" t="s">
        <v>24</v>
      </c>
      <c r="F16" s="493">
        <f>F12+7</f>
        <v>45392</v>
      </c>
      <c r="G16" s="273"/>
      <c r="H16" s="276"/>
      <c r="I16" s="234"/>
      <c r="J16" s="240"/>
      <c r="K16" s="237"/>
      <c r="L16" s="234"/>
      <c r="M16" s="240"/>
      <c r="N16" s="244"/>
      <c r="O16" s="229"/>
    </row>
    <row r="17" spans="1:15" ht="15" customHeight="1">
      <c r="A17" s="397"/>
      <c r="B17" s="398"/>
      <c r="C17" s="394"/>
      <c r="D17" s="355"/>
      <c r="E17" s="364"/>
      <c r="F17" s="384"/>
      <c r="G17" s="271"/>
      <c r="H17" s="277"/>
      <c r="I17" s="232"/>
      <c r="J17" s="232"/>
      <c r="K17" s="232"/>
      <c r="L17" s="232"/>
      <c r="M17" s="232"/>
      <c r="N17" s="232"/>
      <c r="O17" s="229"/>
    </row>
    <row r="18" spans="1:15" ht="15" customHeight="1">
      <c r="A18" s="360" t="str">
        <f>'Persian Gulf via SIN'!A19</f>
        <v>CAPE FAWLEY</v>
      </c>
      <c r="B18" s="380" t="str">
        <f>'Persian Gulf via SIN'!B19</f>
        <v>121S</v>
      </c>
      <c r="C18" s="395"/>
      <c r="D18" s="324">
        <f>D14+7</f>
        <v>45396</v>
      </c>
      <c r="E18" s="362" t="s">
        <v>23</v>
      </c>
      <c r="F18" s="383">
        <f t="shared" ref="F18:F19" si="1">D18+2</f>
        <v>45398</v>
      </c>
      <c r="G18" s="272" t="s">
        <v>232</v>
      </c>
      <c r="H18" s="275" t="s">
        <v>233</v>
      </c>
      <c r="I18" s="233">
        <f>I14+7</f>
        <v>45403</v>
      </c>
      <c r="J18" s="233">
        <f>I18+15</f>
        <v>45418</v>
      </c>
      <c r="K18" s="233">
        <f>I18+19</f>
        <v>45422</v>
      </c>
      <c r="L18" s="233">
        <f>I18+20</f>
        <v>45423</v>
      </c>
      <c r="M18" s="233">
        <f>I18+22</f>
        <v>45425</v>
      </c>
      <c r="N18" s="233">
        <f>I18+23</f>
        <v>45426</v>
      </c>
      <c r="O18" s="229"/>
    </row>
    <row r="19" spans="1:15" ht="15" customHeight="1">
      <c r="A19" s="554">
        <f>'Persian Gulf via SIN'!A20</f>
        <v>0</v>
      </c>
      <c r="B19" s="555">
        <f>'Persian Gulf via SIN'!B20</f>
        <v>0</v>
      </c>
      <c r="C19" s="564"/>
      <c r="D19" s="565">
        <f>D15+7</f>
        <v>45277</v>
      </c>
      <c r="E19" s="562" t="s">
        <v>24</v>
      </c>
      <c r="F19" s="573">
        <f t="shared" si="1"/>
        <v>45279</v>
      </c>
      <c r="G19" s="371"/>
      <c r="H19" s="372"/>
      <c r="I19" s="374"/>
      <c r="J19" s="376"/>
      <c r="K19" s="374"/>
      <c r="L19" s="374"/>
      <c r="M19" s="376"/>
      <c r="N19" s="376"/>
      <c r="O19" s="229"/>
    </row>
    <row r="20" spans="1:15" ht="15" customHeight="1">
      <c r="A20" s="496" t="str">
        <f>'Persian Gulf via SIN'!A21</f>
        <v>AN HAI</v>
      </c>
      <c r="B20" s="497" t="str">
        <f>'Persian Gulf via SIN'!B21</f>
        <v>013S</v>
      </c>
      <c r="C20" s="503"/>
      <c r="D20" s="508">
        <f>D16+7</f>
        <v>45397</v>
      </c>
      <c r="E20" s="507" t="s">
        <v>24</v>
      </c>
      <c r="F20" s="504">
        <f>F16+7</f>
        <v>45399</v>
      </c>
      <c r="G20" s="366"/>
      <c r="H20" s="373"/>
      <c r="I20" s="375"/>
      <c r="J20" s="377"/>
      <c r="K20" s="375"/>
      <c r="L20" s="375"/>
      <c r="M20" s="377"/>
      <c r="N20" s="377"/>
      <c r="O20" s="229"/>
    </row>
    <row r="21" spans="1:15" ht="15" customHeight="1">
      <c r="A21" s="397"/>
      <c r="B21" s="407"/>
      <c r="C21" s="394"/>
      <c r="D21" s="501"/>
      <c r="E21" s="361"/>
      <c r="F21" s="189"/>
      <c r="G21" s="367"/>
      <c r="H21" s="368"/>
      <c r="I21" s="369"/>
      <c r="J21" s="369"/>
      <c r="K21" s="370"/>
      <c r="L21" s="232"/>
      <c r="M21" s="369"/>
      <c r="N21" s="232"/>
      <c r="O21" s="230"/>
    </row>
    <row r="22" spans="1:15" ht="15" customHeight="1">
      <c r="A22" s="360" t="str">
        <f>'Persian Gulf via SIN'!A23</f>
        <v>SAN LORENZO</v>
      </c>
      <c r="B22" s="380" t="str">
        <f>'Persian Gulf via SIN'!B23</f>
        <v>256S</v>
      </c>
      <c r="C22" s="395"/>
      <c r="D22" s="324">
        <f>D18+7</f>
        <v>45403</v>
      </c>
      <c r="E22" s="362" t="s">
        <v>23</v>
      </c>
      <c r="F22" s="383">
        <f>D22+2</f>
        <v>45405</v>
      </c>
      <c r="G22" s="272" t="s">
        <v>234</v>
      </c>
      <c r="H22" s="286" t="s">
        <v>235</v>
      </c>
      <c r="I22" s="233">
        <f>I18+7</f>
        <v>45410</v>
      </c>
      <c r="J22" s="233">
        <f>I22+15</f>
        <v>45425</v>
      </c>
      <c r="K22" s="236">
        <f>I22+19</f>
        <v>45429</v>
      </c>
      <c r="L22" s="233">
        <f>I22+20</f>
        <v>45430</v>
      </c>
      <c r="M22" s="233">
        <f>I22+22</f>
        <v>45432</v>
      </c>
      <c r="N22" s="233">
        <f>I22+23</f>
        <v>45433</v>
      </c>
      <c r="O22" s="229"/>
    </row>
    <row r="23" spans="1:15">
      <c r="A23" s="567">
        <f>'Persian Gulf via SIN'!A24</f>
        <v>0</v>
      </c>
      <c r="B23" s="568">
        <f>'Persian Gulf via SIN'!B24</f>
        <v>0</v>
      </c>
      <c r="C23" s="569"/>
      <c r="D23" s="565">
        <f>D19+7</f>
        <v>45284</v>
      </c>
      <c r="E23" s="562" t="s">
        <v>24</v>
      </c>
      <c r="F23" s="573">
        <f>D23+2</f>
        <v>45286</v>
      </c>
      <c r="G23" s="371"/>
      <c r="H23" s="372"/>
      <c r="I23" s="374"/>
      <c r="J23" s="376"/>
      <c r="K23" s="485"/>
      <c r="L23" s="374"/>
      <c r="M23" s="376"/>
      <c r="N23" s="376"/>
    </row>
    <row r="24" spans="1:15">
      <c r="A24" s="496" t="str">
        <f>'Persian Gulf via SIN'!A25</f>
        <v>SINAR SUNDA</v>
      </c>
      <c r="B24" s="497" t="str">
        <f>'Persian Gulf via SIN'!B25</f>
        <v>164S</v>
      </c>
      <c r="C24" s="505"/>
      <c r="D24" s="506">
        <f>D20+7</f>
        <v>45404</v>
      </c>
      <c r="E24" s="507" t="s">
        <v>24</v>
      </c>
      <c r="F24" s="507">
        <f>D24+2</f>
        <v>45406</v>
      </c>
      <c r="G24" s="273"/>
      <c r="H24" s="276"/>
      <c r="I24" s="234"/>
      <c r="J24" s="240"/>
      <c r="K24" s="234"/>
      <c r="L24" s="234"/>
      <c r="M24" s="540"/>
      <c r="N24" s="240"/>
    </row>
    <row r="25" spans="1:15" ht="15" customHeight="1">
      <c r="A25" s="397"/>
      <c r="B25" s="407"/>
      <c r="C25" s="394"/>
      <c r="D25" s="501"/>
      <c r="E25" s="361"/>
      <c r="F25" s="189"/>
      <c r="G25" s="367"/>
      <c r="H25" s="368"/>
      <c r="I25" s="369"/>
      <c r="J25" s="369"/>
      <c r="K25" s="370"/>
      <c r="L25" s="369"/>
      <c r="M25" s="369"/>
      <c r="N25" s="232"/>
      <c r="O25" s="230"/>
    </row>
    <row r="26" spans="1:15" ht="15" customHeight="1">
      <c r="A26" s="360" t="str">
        <f>'Persian Gulf via SIN'!A27</f>
        <v>CAPE FAWLEY</v>
      </c>
      <c r="B26" s="380" t="str">
        <f>'Persian Gulf via SIN'!B27</f>
        <v>122S</v>
      </c>
      <c r="C26" s="395"/>
      <c r="D26" s="324">
        <f>D22+7</f>
        <v>45410</v>
      </c>
      <c r="E26" s="362" t="s">
        <v>23</v>
      </c>
      <c r="F26" s="383">
        <f>D26+2</f>
        <v>45412</v>
      </c>
      <c r="G26" s="272" t="s">
        <v>135</v>
      </c>
      <c r="H26" s="286" t="s">
        <v>236</v>
      </c>
      <c r="I26" s="233">
        <f>I22+7</f>
        <v>45417</v>
      </c>
      <c r="J26" s="233">
        <f>I26+15</f>
        <v>45432</v>
      </c>
      <c r="K26" s="236">
        <f>I26+19</f>
        <v>45436</v>
      </c>
      <c r="L26" s="233">
        <f>I26+20</f>
        <v>45437</v>
      </c>
      <c r="M26" s="233">
        <f>I26+22</f>
        <v>45439</v>
      </c>
      <c r="N26" s="233">
        <f>I26+23</f>
        <v>45440</v>
      </c>
      <c r="O26" s="229"/>
    </row>
    <row r="27" spans="1:15">
      <c r="A27" s="567">
        <f>'Persian Gulf via SIN'!A28</f>
        <v>0</v>
      </c>
      <c r="B27" s="568">
        <f>'Persian Gulf via SIN'!B28</f>
        <v>0</v>
      </c>
      <c r="C27" s="569"/>
      <c r="D27" s="565">
        <f>D23+7</f>
        <v>45291</v>
      </c>
      <c r="E27" s="562" t="s">
        <v>24</v>
      </c>
      <c r="F27" s="573">
        <f>D27+2</f>
        <v>45293</v>
      </c>
      <c r="G27" s="371"/>
      <c r="H27" s="372"/>
      <c r="I27" s="374"/>
      <c r="J27" s="376"/>
      <c r="K27" s="485"/>
      <c r="L27" s="374"/>
      <c r="M27" s="376"/>
      <c r="N27" s="376"/>
    </row>
    <row r="28" spans="1:15">
      <c r="A28" s="496" t="str">
        <f>'Persian Gulf via SIN'!A29</f>
        <v>AN HAI</v>
      </c>
      <c r="B28" s="497" t="str">
        <f>'Persian Gulf via SIN'!B29</f>
        <v>014S</v>
      </c>
      <c r="C28" s="505"/>
      <c r="D28" s="506">
        <f>D24+7</f>
        <v>45411</v>
      </c>
      <c r="E28" s="507" t="s">
        <v>24</v>
      </c>
      <c r="F28" s="507">
        <f>D28+2</f>
        <v>45413</v>
      </c>
      <c r="G28" s="273"/>
      <c r="H28" s="276"/>
      <c r="I28" s="234"/>
      <c r="J28" s="240"/>
      <c r="K28" s="234"/>
      <c r="L28" s="485"/>
      <c r="M28" s="540"/>
      <c r="N28" s="240"/>
    </row>
    <row r="29" spans="1:15">
      <c r="A29" s="378"/>
      <c r="B29" s="338"/>
      <c r="C29" s="303"/>
      <c r="D29" s="339"/>
      <c r="E29" s="482"/>
      <c r="F29" s="98"/>
      <c r="G29" s="483"/>
      <c r="H29" s="484"/>
      <c r="I29" s="485"/>
      <c r="J29" s="486"/>
      <c r="K29" s="485"/>
      <c r="L29" s="543"/>
      <c r="M29" s="486"/>
      <c r="N29" s="486"/>
    </row>
    <row r="30" spans="1:15">
      <c r="G30" s="96"/>
      <c r="H30" s="278"/>
      <c r="I30" s="157"/>
      <c r="J30" s="67"/>
      <c r="K30" s="157"/>
      <c r="L30" s="157"/>
      <c r="M30" s="157"/>
      <c r="N30" s="67" t="s">
        <v>25</v>
      </c>
    </row>
    <row r="31" spans="1:15">
      <c r="A31" s="73" t="s">
        <v>26</v>
      </c>
      <c r="B31" s="73"/>
      <c r="C31" s="119"/>
      <c r="D31" s="68"/>
      <c r="E31" s="71"/>
      <c r="F31" s="71"/>
      <c r="G31" s="74"/>
      <c r="H31" s="169"/>
      <c r="I31" s="74"/>
      <c r="K31" s="74"/>
      <c r="L31" s="75"/>
      <c r="M31" s="111"/>
    </row>
    <row r="32" spans="1:15">
      <c r="A32" s="57" t="s">
        <v>89</v>
      </c>
      <c r="B32" s="73"/>
      <c r="C32" s="119"/>
      <c r="D32" s="68"/>
      <c r="E32" s="71"/>
      <c r="F32" s="71"/>
      <c r="G32" s="74"/>
      <c r="H32" s="169"/>
      <c r="I32" s="74"/>
      <c r="K32" s="74"/>
      <c r="L32" s="75"/>
      <c r="M32" s="111"/>
    </row>
    <row r="33" spans="1:13" ht="14.4">
      <c r="A33" s="58" t="s">
        <v>27</v>
      </c>
      <c r="B33" s="158"/>
      <c r="C33" s="123"/>
      <c r="D33" s="124"/>
      <c r="E33" s="78"/>
      <c r="F33" s="78"/>
      <c r="G33" s="159"/>
      <c r="H33" s="279"/>
      <c r="I33" s="74"/>
      <c r="K33" s="74"/>
      <c r="L33" s="75"/>
      <c r="M33" s="111"/>
    </row>
    <row r="34" spans="1:13">
      <c r="A34" s="59" t="s">
        <v>28</v>
      </c>
      <c r="B34" s="85"/>
      <c r="C34" s="85"/>
      <c r="D34" s="86"/>
      <c r="E34" s="78"/>
      <c r="F34" s="78"/>
      <c r="G34" s="87"/>
      <c r="H34" s="171"/>
      <c r="I34" s="74"/>
      <c r="K34" s="74"/>
      <c r="L34" s="75"/>
      <c r="M34" s="111"/>
    </row>
    <row r="35" spans="1:13">
      <c r="A35" s="84"/>
      <c r="B35" s="85"/>
      <c r="C35" s="85"/>
      <c r="D35" s="86"/>
      <c r="E35" s="78"/>
      <c r="F35" s="78"/>
      <c r="G35" s="87"/>
      <c r="H35" s="171"/>
      <c r="I35" s="74"/>
      <c r="K35" s="74"/>
      <c r="L35" s="75"/>
      <c r="M35" s="111"/>
    </row>
    <row r="36" spans="1:13" ht="14.4">
      <c r="A36" s="47" t="s">
        <v>69</v>
      </c>
      <c r="B36" s="88"/>
      <c r="C36" s="88"/>
      <c r="D36" s="89"/>
      <c r="E36" s="90"/>
      <c r="F36" s="91"/>
      <c r="G36" s="70"/>
      <c r="H36" s="172"/>
      <c r="I36" s="80"/>
      <c r="K36" s="80"/>
      <c r="L36" s="75"/>
      <c r="M36" s="111"/>
    </row>
    <row r="37" spans="1:13">
      <c r="A37" s="47" t="s">
        <v>70</v>
      </c>
      <c r="B37" s="92"/>
      <c r="C37" s="125"/>
      <c r="D37" s="93"/>
      <c r="E37" s="94"/>
      <c r="F37" s="95"/>
      <c r="G37" s="79"/>
      <c r="H37" s="170"/>
      <c r="I37" s="74"/>
      <c r="K37" s="74"/>
      <c r="L37" s="75"/>
      <c r="M37" s="111"/>
    </row>
  </sheetData>
  <mergeCells count="8">
    <mergeCell ref="B1:N1"/>
    <mergeCell ref="B2:N2"/>
    <mergeCell ref="G8:H8"/>
    <mergeCell ref="A7:B8"/>
    <mergeCell ref="D4:K4"/>
    <mergeCell ref="C7:E7"/>
    <mergeCell ref="G7:H7"/>
    <mergeCell ref="J7:N7"/>
  </mergeCells>
  <hyperlinks>
    <hyperlink ref="A6" location="MENU!A1" display="BACK TO MENU" xr:uid="{00000000-0004-0000-0500-000000000000}"/>
  </hyperlinks>
  <pageMargins left="0.9" right="0.7" top="0.75" bottom="0.75" header="0.3" footer="0.3"/>
  <pageSetup paperSize="9" scale="5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21"/>
  <sheetViews>
    <sheetView showGridLines="0" zoomScale="70" zoomScaleNormal="70" workbookViewId="0">
      <selection activeCell="I20" sqref="I20"/>
    </sheetView>
  </sheetViews>
  <sheetFormatPr defaultColWidth="8" defaultRowHeight="13.8"/>
  <cols>
    <col min="1" max="1" width="17.59765625" style="96" customWidth="1"/>
    <col min="2" max="2" width="11.09765625" style="96" customWidth="1"/>
    <col min="3" max="4" width="6.59765625" style="96" customWidth="1"/>
    <col min="5" max="5" width="5.19921875" style="96" customWidth="1"/>
    <col min="6" max="6" width="8.69921875" style="96" customWidth="1"/>
    <col min="7" max="7" width="30.69921875" style="96" customWidth="1"/>
    <col min="8" max="8" width="11.09765625" style="111" bestFit="1" customWidth="1"/>
    <col min="9" max="9" width="18.09765625" style="111" bestFit="1" customWidth="1"/>
    <col min="10" max="10" width="10.5" style="111" customWidth="1"/>
    <col min="11" max="11" width="25.09765625" style="126" customWidth="1"/>
    <col min="12" max="12" width="6.09765625" style="111" bestFit="1" customWidth="1"/>
    <col min="13" max="13" width="5" style="111" bestFit="1" customWidth="1"/>
    <col min="14" max="14" width="7.19921875" style="111" bestFit="1" customWidth="1"/>
    <col min="15" max="15" width="4.59765625" style="111" bestFit="1" customWidth="1"/>
    <col min="16" max="16" width="3.09765625" style="111" bestFit="1" customWidth="1"/>
    <col min="17" max="17" width="17" style="96" customWidth="1"/>
    <col min="18" max="16384" width="8" style="96"/>
  </cols>
  <sheetData>
    <row r="1" spans="1:17" ht="17.399999999999999">
      <c r="A1" s="176"/>
      <c r="B1" s="632" t="s">
        <v>0</v>
      </c>
      <c r="C1" s="632"/>
      <c r="D1" s="632"/>
      <c r="E1" s="632"/>
      <c r="F1" s="632"/>
      <c r="G1" s="632"/>
      <c r="H1" s="632"/>
      <c r="I1" s="632"/>
      <c r="J1" s="632"/>
      <c r="K1" s="632"/>
      <c r="L1" s="176"/>
      <c r="M1" s="176"/>
      <c r="N1" s="176"/>
      <c r="O1" s="176"/>
      <c r="P1" s="176"/>
      <c r="Q1" s="104"/>
    </row>
    <row r="2" spans="1:17" ht="15" customHeight="1">
      <c r="A2" s="175"/>
      <c r="B2" s="679" t="s">
        <v>80</v>
      </c>
      <c r="C2" s="679"/>
      <c r="D2" s="679"/>
      <c r="E2" s="679"/>
      <c r="F2" s="679"/>
      <c r="G2" s="679"/>
      <c r="H2" s="679"/>
      <c r="I2" s="679"/>
      <c r="J2" s="679"/>
      <c r="K2" s="679"/>
      <c r="L2" s="175"/>
      <c r="M2" s="175"/>
      <c r="N2" s="175"/>
      <c r="O2" s="175"/>
      <c r="P2" s="175"/>
      <c r="Q2" s="104"/>
    </row>
    <row r="3" spans="1:17">
      <c r="A3" s="177"/>
      <c r="B3" s="680"/>
      <c r="C3" s="680"/>
      <c r="D3" s="680"/>
      <c r="E3" s="680"/>
      <c r="F3" s="680"/>
      <c r="G3" s="680"/>
      <c r="H3" s="680"/>
      <c r="I3" s="680"/>
      <c r="J3" s="680"/>
      <c r="K3" s="680"/>
      <c r="L3" s="680"/>
      <c r="M3" s="680"/>
      <c r="N3" s="680"/>
      <c r="O3" s="680"/>
      <c r="P3" s="680"/>
      <c r="Q3" s="105"/>
    </row>
    <row r="4" spans="1:17">
      <c r="A4" s="178"/>
      <c r="B4" s="681"/>
      <c r="C4" s="681"/>
      <c r="D4" s="681"/>
      <c r="E4" s="681"/>
      <c r="F4" s="681"/>
      <c r="G4" s="681"/>
      <c r="H4" s="681"/>
      <c r="I4" s="681"/>
      <c r="J4" s="681"/>
      <c r="K4" s="681"/>
      <c r="L4" s="681"/>
      <c r="M4" s="681"/>
      <c r="N4" s="681"/>
      <c r="O4" s="681"/>
      <c r="P4" s="681"/>
      <c r="Q4" s="105"/>
    </row>
    <row r="5" spans="1:17" ht="18" customHeight="1">
      <c r="H5" s="96"/>
      <c r="I5" s="96"/>
      <c r="J5" s="96"/>
      <c r="K5" s="96"/>
      <c r="L5" s="96"/>
      <c r="M5" s="96"/>
      <c r="N5" s="96"/>
      <c r="O5" s="96"/>
      <c r="P5" s="106"/>
    </row>
    <row r="6" spans="1:17">
      <c r="A6" s="163" t="s">
        <v>10</v>
      </c>
      <c r="B6" s="107"/>
      <c r="C6" s="107"/>
      <c r="D6" s="107"/>
      <c r="E6" s="107"/>
      <c r="F6" s="107"/>
      <c r="G6" s="107"/>
      <c r="H6" s="108"/>
      <c r="I6" s="109"/>
      <c r="J6" s="109"/>
      <c r="K6" s="110"/>
      <c r="L6" s="109"/>
      <c r="M6" s="109"/>
      <c r="O6" s="112"/>
      <c r="P6" s="250"/>
    </row>
    <row r="7" spans="1:17" ht="31.2" customHeight="1">
      <c r="A7" s="682" t="s">
        <v>129</v>
      </c>
      <c r="B7" s="683"/>
      <c r="C7" s="691" t="s">
        <v>32</v>
      </c>
      <c r="D7" s="691"/>
      <c r="E7" s="691"/>
      <c r="F7" s="292" t="s">
        <v>12</v>
      </c>
      <c r="G7" s="639" t="s">
        <v>13</v>
      </c>
      <c r="H7" s="686"/>
      <c r="I7" s="252" t="s">
        <v>43</v>
      </c>
      <c r="J7" s="686" t="s">
        <v>44</v>
      </c>
      <c r="K7" s="640"/>
      <c r="L7" s="118"/>
      <c r="M7" s="118"/>
      <c r="N7" s="118"/>
      <c r="O7" s="118"/>
      <c r="P7" s="118"/>
      <c r="Q7" s="102"/>
    </row>
    <row r="8" spans="1:17" ht="15" customHeight="1">
      <c r="A8" s="684"/>
      <c r="B8" s="685"/>
      <c r="C8" s="692" t="s">
        <v>15</v>
      </c>
      <c r="D8" s="693"/>
      <c r="E8" s="694"/>
      <c r="F8" s="645" t="s">
        <v>45</v>
      </c>
      <c r="G8" s="641" t="s">
        <v>33</v>
      </c>
      <c r="H8" s="645"/>
      <c r="I8" s="688" t="s">
        <v>12</v>
      </c>
      <c r="J8" s="214" t="s">
        <v>35</v>
      </c>
      <c r="K8" s="689" t="s">
        <v>46</v>
      </c>
      <c r="L8" s="700"/>
      <c r="M8" s="103"/>
      <c r="N8" s="103"/>
      <c r="O8" s="103"/>
      <c r="P8" s="103"/>
      <c r="Q8" s="102"/>
    </row>
    <row r="9" spans="1:17">
      <c r="A9" s="684"/>
      <c r="B9" s="685"/>
      <c r="C9" s="695"/>
      <c r="D9" s="696"/>
      <c r="E9" s="697"/>
      <c r="F9" s="645"/>
      <c r="G9" s="643"/>
      <c r="H9" s="687"/>
      <c r="I9" s="688"/>
      <c r="J9" s="215" t="s">
        <v>40</v>
      </c>
      <c r="K9" s="690"/>
      <c r="L9" s="701"/>
      <c r="M9" s="103"/>
      <c r="N9" s="103"/>
      <c r="O9" s="103"/>
      <c r="P9" s="103"/>
      <c r="Q9" s="102"/>
    </row>
    <row r="10" spans="1:17" ht="15">
      <c r="A10" s="470" t="s">
        <v>237</v>
      </c>
      <c r="B10" s="470" t="s">
        <v>140</v>
      </c>
      <c r="C10" s="698">
        <v>45385</v>
      </c>
      <c r="D10" s="699"/>
      <c r="E10" s="471" t="s">
        <v>23</v>
      </c>
      <c r="F10" s="471">
        <f>C10+4</f>
        <v>45389</v>
      </c>
      <c r="G10" s="472" t="s">
        <v>141</v>
      </c>
      <c r="H10" s="473" t="s">
        <v>246</v>
      </c>
      <c r="I10" s="474">
        <v>45393</v>
      </c>
      <c r="J10" s="474">
        <f>I10+8</f>
        <v>45401</v>
      </c>
      <c r="K10" s="474">
        <f>I10+11</f>
        <v>45404</v>
      </c>
      <c r="L10" s="475" t="s">
        <v>88</v>
      </c>
      <c r="M10" s="476"/>
      <c r="N10" s="401"/>
      <c r="O10" s="476"/>
      <c r="P10" s="477"/>
      <c r="Q10" s="478"/>
    </row>
    <row r="11" spans="1:17">
      <c r="A11" s="470" t="s">
        <v>146</v>
      </c>
      <c r="B11" s="470" t="s">
        <v>238</v>
      </c>
      <c r="C11" s="698">
        <f>C10+7</f>
        <v>45392</v>
      </c>
      <c r="D11" s="699"/>
      <c r="E11" s="471" t="s">
        <v>23</v>
      </c>
      <c r="F11" s="471">
        <f>F10+7</f>
        <v>45396</v>
      </c>
      <c r="G11" s="472" t="s">
        <v>247</v>
      </c>
      <c r="H11" s="473" t="s">
        <v>248</v>
      </c>
      <c r="I11" s="479">
        <v>45403</v>
      </c>
      <c r="J11" s="479">
        <f>I11+8</f>
        <v>45411</v>
      </c>
      <c r="K11" s="479">
        <f>I11+11</f>
        <v>45414</v>
      </c>
      <c r="L11" s="480"/>
      <c r="M11" s="401"/>
      <c r="N11" s="401"/>
      <c r="O11" s="401"/>
      <c r="P11" s="477"/>
      <c r="Q11" s="478"/>
    </row>
    <row r="12" spans="1:17" ht="13.2" customHeight="1">
      <c r="A12" s="470" t="s">
        <v>237</v>
      </c>
      <c r="B12" s="553" t="s">
        <v>181</v>
      </c>
      <c r="C12" s="698">
        <f>C11+7</f>
        <v>45399</v>
      </c>
      <c r="D12" s="699"/>
      <c r="E12" s="471" t="s">
        <v>23</v>
      </c>
      <c r="F12" s="471">
        <f>F11+7</f>
        <v>45403</v>
      </c>
      <c r="G12" s="472" t="s">
        <v>90</v>
      </c>
      <c r="H12" s="544"/>
      <c r="I12" s="479"/>
      <c r="J12" s="479">
        <f>I12+8</f>
        <v>8</v>
      </c>
      <c r="K12" s="479">
        <f>I12+11</f>
        <v>11</v>
      </c>
      <c r="L12" s="481"/>
      <c r="M12" s="401"/>
      <c r="N12" s="401"/>
      <c r="O12" s="401"/>
      <c r="P12" s="477"/>
      <c r="Q12" s="478"/>
    </row>
    <row r="13" spans="1:17">
      <c r="A13" s="470" t="s">
        <v>146</v>
      </c>
      <c r="B13" s="470" t="s">
        <v>239</v>
      </c>
      <c r="C13" s="698">
        <f>C12+7</f>
        <v>45406</v>
      </c>
      <c r="D13" s="699"/>
      <c r="E13" s="471" t="s">
        <v>23</v>
      </c>
      <c r="F13" s="471">
        <f>F12+7</f>
        <v>45410</v>
      </c>
      <c r="G13" s="472" t="s">
        <v>249</v>
      </c>
      <c r="H13" s="544" t="s">
        <v>250</v>
      </c>
      <c r="I13" s="479">
        <v>45417</v>
      </c>
      <c r="J13" s="479">
        <f>I13+8</f>
        <v>45425</v>
      </c>
      <c r="K13" s="479">
        <f>I13+11</f>
        <v>45428</v>
      </c>
      <c r="L13" s="481"/>
      <c r="M13" s="401"/>
      <c r="N13" s="401"/>
      <c r="O13" s="401"/>
      <c r="P13" s="477"/>
      <c r="Q13" s="102"/>
    </row>
    <row r="14" spans="1:17">
      <c r="A14" s="470" t="s">
        <v>237</v>
      </c>
      <c r="B14" s="470" t="s">
        <v>240</v>
      </c>
      <c r="C14" s="698">
        <f>C13+7</f>
        <v>45413</v>
      </c>
      <c r="D14" s="699"/>
      <c r="E14" s="471" t="s">
        <v>23</v>
      </c>
      <c r="F14" s="471">
        <f>F13+7</f>
        <v>45417</v>
      </c>
      <c r="G14" s="472" t="s">
        <v>251</v>
      </c>
      <c r="H14" s="544" t="s">
        <v>252</v>
      </c>
      <c r="I14" s="479">
        <v>45424</v>
      </c>
      <c r="J14" s="479">
        <f>I14+8</f>
        <v>45432</v>
      </c>
      <c r="K14" s="479">
        <f>I14+11</f>
        <v>45435</v>
      </c>
      <c r="L14" s="481"/>
      <c r="M14" s="401"/>
      <c r="N14" s="401"/>
      <c r="O14" s="401"/>
      <c r="P14" s="477"/>
      <c r="Q14" s="102"/>
    </row>
    <row r="15" spans="1:17">
      <c r="A15" s="580"/>
      <c r="B15" s="580"/>
      <c r="C15" s="581"/>
      <c r="D15" s="581"/>
      <c r="E15" s="581"/>
      <c r="F15" s="581"/>
      <c r="G15" s="426"/>
      <c r="H15" s="435"/>
      <c r="I15" s="582"/>
      <c r="J15" s="582"/>
      <c r="K15" s="582"/>
      <c r="L15" s="481"/>
      <c r="M15" s="401"/>
      <c r="N15" s="401"/>
      <c r="O15" s="401"/>
      <c r="P15" s="477"/>
      <c r="Q15" s="102"/>
    </row>
    <row r="16" spans="1:17">
      <c r="C16" s="119"/>
      <c r="D16" s="68"/>
      <c r="E16" s="71"/>
      <c r="F16" s="71"/>
      <c r="G16" s="74"/>
      <c r="H16" s="169"/>
      <c r="I16" s="74"/>
      <c r="J16" s="48"/>
      <c r="K16" s="67" t="s">
        <v>25</v>
      </c>
      <c r="L16" s="48"/>
      <c r="M16" s="48"/>
      <c r="N16" s="48"/>
      <c r="O16" s="48"/>
      <c r="P16" s="48"/>
    </row>
    <row r="17" spans="1:16" ht="14.4">
      <c r="A17" s="73" t="s">
        <v>26</v>
      </c>
      <c r="B17" s="72"/>
      <c r="C17" s="72"/>
      <c r="D17" s="83"/>
      <c r="E17" s="83"/>
      <c r="F17" s="83"/>
      <c r="G17" s="74"/>
      <c r="H17" s="169"/>
      <c r="I17" s="74"/>
      <c r="J17" s="48"/>
      <c r="K17" s="75"/>
      <c r="L17" s="48"/>
      <c r="M17" s="48"/>
      <c r="N17" s="48"/>
      <c r="O17" s="48"/>
      <c r="P17" s="48"/>
    </row>
    <row r="18" spans="1:16" ht="14.4">
      <c r="A18" s="228" t="s">
        <v>27</v>
      </c>
      <c r="B18" s="123"/>
      <c r="C18" s="123"/>
      <c r="D18" s="124"/>
      <c r="E18" s="78"/>
      <c r="F18" s="78"/>
      <c r="G18" s="87"/>
      <c r="H18" s="171"/>
      <c r="I18" s="74"/>
      <c r="J18" s="48"/>
      <c r="K18" s="75"/>
      <c r="L18" s="48"/>
      <c r="M18" s="48"/>
      <c r="N18" s="48"/>
      <c r="O18" s="48"/>
      <c r="P18" s="48"/>
    </row>
    <row r="19" spans="1:16" ht="14.4">
      <c r="A19" s="246"/>
      <c r="B19" s="123"/>
      <c r="C19" s="123"/>
      <c r="D19" s="124"/>
      <c r="E19" s="78"/>
      <c r="F19" s="78"/>
      <c r="G19" s="87"/>
      <c r="H19" s="171"/>
      <c r="I19" s="74"/>
      <c r="J19" s="48"/>
      <c r="K19" s="75"/>
      <c r="L19" s="48"/>
      <c r="M19" s="48"/>
      <c r="N19" s="48"/>
      <c r="O19" s="48"/>
      <c r="P19" s="48"/>
    </row>
    <row r="20" spans="1:16" ht="14.4">
      <c r="A20" s="47" t="s">
        <v>69</v>
      </c>
      <c r="B20" s="88"/>
      <c r="C20" s="88"/>
      <c r="D20" s="89"/>
      <c r="E20" s="90"/>
      <c r="F20" s="91"/>
      <c r="G20" s="70"/>
      <c r="H20" s="172"/>
      <c r="I20" s="80"/>
      <c r="J20" s="48"/>
      <c r="K20" s="75"/>
      <c r="L20" s="48"/>
      <c r="M20" s="48"/>
      <c r="N20" s="48"/>
      <c r="O20" s="48"/>
      <c r="P20" s="48"/>
    </row>
    <row r="21" spans="1:16">
      <c r="A21" s="47" t="s">
        <v>70</v>
      </c>
      <c r="B21" s="92"/>
      <c r="C21" s="125"/>
      <c r="D21" s="93"/>
      <c r="E21" s="94"/>
      <c r="F21" s="95"/>
      <c r="G21" s="79"/>
      <c r="H21" s="170"/>
      <c r="I21" s="74"/>
      <c r="J21" s="48"/>
      <c r="K21" s="75"/>
      <c r="L21" s="48"/>
      <c r="M21" s="48"/>
      <c r="N21" s="48"/>
      <c r="O21" s="48"/>
      <c r="P21" s="48"/>
    </row>
  </sheetData>
  <mergeCells count="19">
    <mergeCell ref="C14:D14"/>
    <mergeCell ref="C13:D13"/>
    <mergeCell ref="L8:L9"/>
    <mergeCell ref="C10:D10"/>
    <mergeCell ref="C11:D11"/>
    <mergeCell ref="C12:D12"/>
    <mergeCell ref="B1:K1"/>
    <mergeCell ref="B2:K2"/>
    <mergeCell ref="B3:P3"/>
    <mergeCell ref="B4:P4"/>
    <mergeCell ref="A7:B9"/>
    <mergeCell ref="G7:H7"/>
    <mergeCell ref="J7:K7"/>
    <mergeCell ref="F8:F9"/>
    <mergeCell ref="G8:H9"/>
    <mergeCell ref="I8:I9"/>
    <mergeCell ref="K8:K9"/>
    <mergeCell ref="C7:E7"/>
    <mergeCell ref="C8:E9"/>
  </mergeCells>
  <hyperlinks>
    <hyperlink ref="A6" location="MENU!A1" display="BACK TO MENU" xr:uid="{00000000-0004-0000-0600-000000000000}"/>
  </hyperlinks>
  <printOptions horizontalCentered="1"/>
  <pageMargins left="0.21" right="0" top="0.54" bottom="0" header="0.3" footer="0"/>
  <pageSetup paperSize="9" scale="56" orientation="landscape" horizontalDpi="204" verticalDpi="196" r:id="rId1"/>
  <headerFooter alignWithMargins="0">
    <oddHeader>&amp;R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53"/>
  <sheetViews>
    <sheetView zoomScale="55" zoomScaleNormal="55" workbookViewId="0">
      <selection activeCell="P8" sqref="P8"/>
    </sheetView>
  </sheetViews>
  <sheetFormatPr defaultColWidth="8" defaultRowHeight="13.8"/>
  <cols>
    <col min="1" max="1" width="39.5" style="151" customWidth="1"/>
    <col min="2" max="4" width="10.59765625" style="160" customWidth="1"/>
    <col min="5" max="5" width="35" style="160" bestFit="1" customWidth="1"/>
    <col min="6" max="6" width="31.69921875" style="160" bestFit="1" customWidth="1"/>
    <col min="7" max="7" width="9.69921875" style="160" customWidth="1"/>
    <col min="8" max="8" width="39.69921875" style="161" bestFit="1" customWidth="1"/>
    <col min="9" max="9" width="17.59765625" style="161" bestFit="1" customWidth="1"/>
    <col min="10" max="10" width="15.59765625" style="161" customWidth="1"/>
    <col min="11" max="11" width="22.59765625" style="75" bestFit="1" customWidth="1"/>
    <col min="12" max="12" width="13.19921875" style="154" customWidth="1"/>
    <col min="13" max="13" width="15.09765625" style="154" customWidth="1"/>
    <col min="14" max="14" width="14.59765625" style="75" customWidth="1"/>
    <col min="15" max="15" width="4.59765625" style="151" bestFit="1" customWidth="1"/>
    <col min="16" max="16384" width="8" style="75"/>
  </cols>
  <sheetData>
    <row r="1" spans="1:15" ht="17.399999999999999">
      <c r="A1" s="173"/>
      <c r="B1" s="651" t="s">
        <v>0</v>
      </c>
      <c r="C1" s="651"/>
      <c r="D1" s="651"/>
      <c r="E1" s="651"/>
      <c r="F1" s="651"/>
      <c r="G1" s="651"/>
      <c r="H1" s="651"/>
      <c r="I1" s="651"/>
      <c r="J1" s="651"/>
      <c r="K1" s="651"/>
      <c r="L1" s="651"/>
      <c r="M1" s="651"/>
      <c r="N1" s="651"/>
      <c r="O1" s="173"/>
    </row>
    <row r="2" spans="1:15" ht="17.399999999999999">
      <c r="A2" s="173"/>
      <c r="B2" s="674" t="s">
        <v>256</v>
      </c>
      <c r="C2" s="674"/>
      <c r="D2" s="674"/>
      <c r="E2" s="674"/>
      <c r="F2" s="674"/>
      <c r="G2" s="674"/>
      <c r="H2" s="674"/>
      <c r="I2" s="674"/>
      <c r="J2" s="674"/>
      <c r="K2" s="674"/>
      <c r="L2" s="674"/>
      <c r="M2" s="674"/>
      <c r="N2" s="674"/>
      <c r="O2" s="173"/>
    </row>
    <row r="3" spans="1:15" ht="17.399999999999999">
      <c r="A3" s="147"/>
      <c r="B3" s="148"/>
      <c r="C3" s="148"/>
      <c r="D3" s="148"/>
      <c r="E3" s="148"/>
      <c r="F3" s="148"/>
      <c r="G3" s="148"/>
      <c r="H3" s="149"/>
      <c r="I3" s="313" t="s">
        <v>92</v>
      </c>
      <c r="J3" s="149"/>
      <c r="K3" s="150"/>
      <c r="L3" s="150"/>
      <c r="M3" s="150"/>
    </row>
    <row r="4" spans="1:15">
      <c r="B4" s="148"/>
      <c r="C4" s="148"/>
      <c r="D4" s="148"/>
      <c r="E4" s="148"/>
      <c r="F4" s="148"/>
      <c r="G4" s="148"/>
      <c r="H4" s="677"/>
      <c r="I4" s="677"/>
      <c r="J4" s="677"/>
      <c r="K4" s="677"/>
      <c r="L4" s="677"/>
      <c r="M4" s="152"/>
    </row>
    <row r="5" spans="1:15">
      <c r="A5" s="75"/>
      <c r="B5" s="148"/>
      <c r="C5" s="148"/>
      <c r="D5" s="148"/>
      <c r="E5" s="148"/>
      <c r="F5" s="148"/>
      <c r="G5" s="148"/>
      <c r="H5" s="153"/>
      <c r="I5" s="153"/>
      <c r="J5" s="153"/>
      <c r="N5" s="155"/>
    </row>
    <row r="6" spans="1:15">
      <c r="A6" s="165" t="s">
        <v>10</v>
      </c>
      <c r="B6" s="148"/>
      <c r="C6" s="148"/>
      <c r="D6" s="148"/>
      <c r="E6" s="148"/>
      <c r="F6" s="148"/>
      <c r="G6" s="148"/>
      <c r="H6" s="153"/>
      <c r="I6" s="153"/>
      <c r="J6" s="153"/>
      <c r="N6" s="155"/>
    </row>
    <row r="7" spans="1:15">
      <c r="A7" s="165"/>
      <c r="B7" s="148"/>
      <c r="C7" s="148"/>
      <c r="D7" s="148"/>
      <c r="E7" s="148"/>
      <c r="F7" s="148"/>
      <c r="G7" s="148"/>
      <c r="H7" s="153"/>
      <c r="I7" s="153"/>
      <c r="J7" s="153"/>
      <c r="N7" s="155"/>
    </row>
    <row r="8" spans="1:15" ht="15.75" customHeight="1">
      <c r="A8" s="639" t="s">
        <v>142</v>
      </c>
      <c r="B8" s="686"/>
      <c r="C8" s="692" t="s">
        <v>32</v>
      </c>
      <c r="D8" s="702"/>
      <c r="E8" s="705" t="s">
        <v>175</v>
      </c>
      <c r="F8" s="706" t="s">
        <v>93</v>
      </c>
      <c r="G8" s="707"/>
      <c r="H8" s="712" t="s">
        <v>176</v>
      </c>
      <c r="I8" s="713" t="s">
        <v>12</v>
      </c>
      <c r="J8" s="714"/>
      <c r="K8" s="714"/>
      <c r="L8" s="715"/>
      <c r="N8" s="155"/>
    </row>
    <row r="9" spans="1:15" ht="15.6">
      <c r="A9" s="641"/>
      <c r="B9" s="645"/>
      <c r="C9" s="703"/>
      <c r="D9" s="704"/>
      <c r="E9" s="705"/>
      <c r="F9" s="708"/>
      <c r="G9" s="709"/>
      <c r="H9" s="712"/>
      <c r="I9" s="315" t="s">
        <v>96</v>
      </c>
      <c r="J9" s="314" t="s">
        <v>94</v>
      </c>
      <c r="K9" s="314" t="s">
        <v>95</v>
      </c>
      <c r="L9" s="314" t="s">
        <v>97</v>
      </c>
      <c r="M9" s="154" t="s">
        <v>116</v>
      </c>
      <c r="N9" s="155"/>
    </row>
    <row r="10" spans="1:15" ht="15.6">
      <c r="A10" s="641"/>
      <c r="B10" s="645"/>
      <c r="C10" s="695"/>
      <c r="D10" s="696"/>
      <c r="E10" s="347" t="s">
        <v>98</v>
      </c>
      <c r="F10" s="710"/>
      <c r="G10" s="711"/>
      <c r="H10" s="347" t="s">
        <v>24</v>
      </c>
      <c r="I10" s="348" t="s">
        <v>101</v>
      </c>
      <c r="J10" s="348" t="s">
        <v>99</v>
      </c>
      <c r="K10" s="348" t="s">
        <v>100</v>
      </c>
      <c r="L10" s="348" t="s">
        <v>102</v>
      </c>
      <c r="N10" s="155"/>
    </row>
    <row r="11" spans="1:15" ht="15.6">
      <c r="A11" s="359" t="s">
        <v>144</v>
      </c>
      <c r="B11" s="302" t="s">
        <v>241</v>
      </c>
      <c r="C11" s="346">
        <v>45385</v>
      </c>
      <c r="D11" s="346" t="s">
        <v>98</v>
      </c>
      <c r="E11" s="626">
        <f>C11+7</f>
        <v>45392</v>
      </c>
      <c r="F11" s="552" t="s">
        <v>184</v>
      </c>
      <c r="G11" s="552" t="s">
        <v>253</v>
      </c>
      <c r="H11" s="628">
        <v>45395</v>
      </c>
      <c r="I11" s="349">
        <f>H11+17</f>
        <v>45412</v>
      </c>
      <c r="J11" s="349">
        <f>H11+21</f>
        <v>45416</v>
      </c>
      <c r="K11" s="349">
        <f>H11+24</f>
        <v>45419</v>
      </c>
      <c r="L11" s="349">
        <f>H11+29</f>
        <v>45424</v>
      </c>
      <c r="N11" s="155"/>
    </row>
    <row r="12" spans="1:15" ht="15.6">
      <c r="A12" s="359" t="s">
        <v>143</v>
      </c>
      <c r="B12" s="302" t="s">
        <v>242</v>
      </c>
      <c r="C12" s="346">
        <f>C11+7</f>
        <v>45392</v>
      </c>
      <c r="D12" s="346" t="s">
        <v>98</v>
      </c>
      <c r="E12" s="627">
        <f>E11+7</f>
        <v>45399</v>
      </c>
      <c r="F12" s="552" t="s">
        <v>90</v>
      </c>
      <c r="G12" s="552"/>
      <c r="H12" s="628"/>
      <c r="I12" s="349">
        <f>H12+17</f>
        <v>17</v>
      </c>
      <c r="J12" s="349">
        <f t="shared" ref="J12:J14" si="0">H12+21</f>
        <v>21</v>
      </c>
      <c r="K12" s="349">
        <f t="shared" ref="K12:K14" si="1">H12+24</f>
        <v>24</v>
      </c>
      <c r="L12" s="349">
        <f t="shared" ref="L12:L14" si="2">H12+29</f>
        <v>29</v>
      </c>
      <c r="N12" s="155"/>
    </row>
    <row r="13" spans="1:15" ht="15.6">
      <c r="A13" s="359" t="s">
        <v>144</v>
      </c>
      <c r="B13" s="302" t="s">
        <v>243</v>
      </c>
      <c r="C13" s="346">
        <f>C12+7</f>
        <v>45399</v>
      </c>
      <c r="D13" s="346" t="s">
        <v>98</v>
      </c>
      <c r="E13" s="627">
        <f>E12+7</f>
        <v>45406</v>
      </c>
      <c r="F13" s="552" t="s">
        <v>147</v>
      </c>
      <c r="G13" s="552" t="s">
        <v>254</v>
      </c>
      <c r="H13" s="628">
        <v>45414</v>
      </c>
      <c r="I13" s="349">
        <f t="shared" ref="I13:I14" si="3">H13+17</f>
        <v>45431</v>
      </c>
      <c r="J13" s="349">
        <f t="shared" si="0"/>
        <v>45435</v>
      </c>
      <c r="K13" s="349">
        <f t="shared" si="1"/>
        <v>45438</v>
      </c>
      <c r="L13" s="349">
        <f t="shared" si="2"/>
        <v>45443</v>
      </c>
      <c r="N13" s="155"/>
    </row>
    <row r="14" spans="1:15" ht="15" customHeight="1">
      <c r="A14" s="359" t="s">
        <v>143</v>
      </c>
      <c r="B14" s="302" t="s">
        <v>244</v>
      </c>
      <c r="C14" s="346">
        <f>C13+7</f>
        <v>45406</v>
      </c>
      <c r="D14" s="346" t="s">
        <v>98</v>
      </c>
      <c r="E14" s="627">
        <f>E13+7</f>
        <v>45413</v>
      </c>
      <c r="F14" s="552" t="s">
        <v>90</v>
      </c>
      <c r="G14" s="552"/>
      <c r="H14" s="628"/>
      <c r="I14" s="349">
        <f t="shared" si="3"/>
        <v>17</v>
      </c>
      <c r="J14" s="349">
        <f t="shared" si="0"/>
        <v>21</v>
      </c>
      <c r="K14" s="349">
        <f t="shared" si="1"/>
        <v>24</v>
      </c>
      <c r="L14" s="349">
        <f t="shared" si="2"/>
        <v>29</v>
      </c>
      <c r="N14" s="155"/>
    </row>
    <row r="15" spans="1:15" ht="15" customHeight="1">
      <c r="A15" s="359" t="s">
        <v>144</v>
      </c>
      <c r="B15" s="302" t="s">
        <v>245</v>
      </c>
      <c r="C15" s="346">
        <f>C14+7</f>
        <v>45413</v>
      </c>
      <c r="D15" s="346" t="s">
        <v>98</v>
      </c>
      <c r="E15" s="627">
        <f>E14+7</f>
        <v>45420</v>
      </c>
      <c r="F15" s="552" t="s">
        <v>90</v>
      </c>
      <c r="G15" s="552"/>
      <c r="H15" s="628"/>
      <c r="I15" s="349">
        <f t="shared" ref="I15" si="4">H15+17</f>
        <v>17</v>
      </c>
      <c r="J15" s="349">
        <f t="shared" ref="J15" si="5">H15+21</f>
        <v>21</v>
      </c>
      <c r="K15" s="349">
        <f t="shared" ref="K15" si="6">H15+24</f>
        <v>24</v>
      </c>
      <c r="L15" s="349">
        <f t="shared" ref="L15" si="7">H15+29</f>
        <v>29</v>
      </c>
      <c r="N15" s="155"/>
    </row>
    <row r="16" spans="1:15" ht="15" customHeight="1">
      <c r="A16" s="583"/>
      <c r="B16" s="584"/>
      <c r="C16" s="585"/>
      <c r="D16" s="585"/>
      <c r="E16" s="629"/>
      <c r="F16" s="586"/>
      <c r="G16" s="586"/>
      <c r="H16" s="630"/>
      <c r="I16" s="587"/>
      <c r="J16" s="587"/>
      <c r="K16" s="587"/>
      <c r="L16" s="587"/>
      <c r="N16" s="155"/>
    </row>
    <row r="17" spans="1:15" ht="15.75" customHeight="1">
      <c r="A17" s="639" t="s">
        <v>142</v>
      </c>
      <c r="B17" s="686"/>
      <c r="C17" s="692" t="s">
        <v>32</v>
      </c>
      <c r="D17" s="702"/>
      <c r="E17" s="705" t="s">
        <v>255</v>
      </c>
      <c r="F17" s="706" t="s">
        <v>93</v>
      </c>
      <c r="G17" s="707"/>
      <c r="H17" s="712" t="s">
        <v>176</v>
      </c>
      <c r="I17" s="713" t="s">
        <v>12</v>
      </c>
      <c r="J17" s="714"/>
      <c r="K17" s="714"/>
      <c r="L17" s="715"/>
      <c r="N17" s="155"/>
    </row>
    <row r="18" spans="1:15" ht="15.6">
      <c r="A18" s="641"/>
      <c r="B18" s="645"/>
      <c r="C18" s="703"/>
      <c r="D18" s="704"/>
      <c r="E18" s="705"/>
      <c r="F18" s="708"/>
      <c r="G18" s="709"/>
      <c r="H18" s="712"/>
      <c r="I18" s="315" t="s">
        <v>96</v>
      </c>
      <c r="J18" s="314" t="s">
        <v>94</v>
      </c>
      <c r="K18" s="314" t="s">
        <v>95</v>
      </c>
      <c r="L18" s="314" t="s">
        <v>97</v>
      </c>
      <c r="M18" s="154" t="s">
        <v>116</v>
      </c>
      <c r="N18" s="155"/>
    </row>
    <row r="19" spans="1:15" ht="15.6">
      <c r="A19" s="641"/>
      <c r="B19" s="645"/>
      <c r="C19" s="695"/>
      <c r="D19" s="696"/>
      <c r="E19" s="347" t="s">
        <v>98</v>
      </c>
      <c r="F19" s="710"/>
      <c r="G19" s="711"/>
      <c r="H19" s="347" t="s">
        <v>24</v>
      </c>
      <c r="I19" s="348" t="s">
        <v>101</v>
      </c>
      <c r="J19" s="348" t="s">
        <v>99</v>
      </c>
      <c r="K19" s="348" t="s">
        <v>100</v>
      </c>
      <c r="L19" s="348" t="s">
        <v>102</v>
      </c>
      <c r="N19" s="155"/>
    </row>
    <row r="20" spans="1:15" ht="15.6">
      <c r="A20" s="359" t="s">
        <v>144</v>
      </c>
      <c r="B20" s="302" t="s">
        <v>241</v>
      </c>
      <c r="C20" s="346">
        <v>45385</v>
      </c>
      <c r="D20" s="346" t="s">
        <v>98</v>
      </c>
      <c r="E20" s="626">
        <f>C20+5</f>
        <v>45390</v>
      </c>
      <c r="F20" s="552" t="s">
        <v>184</v>
      </c>
      <c r="G20" s="552" t="s">
        <v>253</v>
      </c>
      <c r="H20" s="628">
        <v>45396</v>
      </c>
      <c r="I20" s="349">
        <f>H20+19</f>
        <v>45415</v>
      </c>
      <c r="J20" s="349">
        <f>H20+22</f>
        <v>45418</v>
      </c>
      <c r="K20" s="349">
        <f>H20+26</f>
        <v>45422</v>
      </c>
      <c r="L20" s="349">
        <f>H20+30</f>
        <v>45426</v>
      </c>
      <c r="N20" s="155"/>
    </row>
    <row r="21" spans="1:15" ht="15.6">
      <c r="A21" s="359" t="s">
        <v>143</v>
      </c>
      <c r="B21" s="302" t="s">
        <v>242</v>
      </c>
      <c r="C21" s="346">
        <f>C20+7</f>
        <v>45392</v>
      </c>
      <c r="D21" s="346" t="s">
        <v>98</v>
      </c>
      <c r="E21" s="627">
        <f>E20+7</f>
        <v>45397</v>
      </c>
      <c r="F21" s="552" t="s">
        <v>90</v>
      </c>
      <c r="G21" s="552"/>
      <c r="H21" s="628"/>
      <c r="I21" s="349">
        <f t="shared" ref="I21:I24" si="8">H21+19</f>
        <v>19</v>
      </c>
      <c r="J21" s="349">
        <f t="shared" ref="J21:J24" si="9">H21+22</f>
        <v>22</v>
      </c>
      <c r="K21" s="349">
        <f t="shared" ref="K21:K24" si="10">H21+26</f>
        <v>26</v>
      </c>
      <c r="L21" s="349">
        <f t="shared" ref="L21:L24" si="11">H21+30</f>
        <v>30</v>
      </c>
      <c r="N21" s="155"/>
    </row>
    <row r="22" spans="1:15" ht="15.6">
      <c r="A22" s="359" t="s">
        <v>144</v>
      </c>
      <c r="B22" s="302" t="s">
        <v>243</v>
      </c>
      <c r="C22" s="346">
        <f>C21+7</f>
        <v>45399</v>
      </c>
      <c r="D22" s="346" t="s">
        <v>98</v>
      </c>
      <c r="E22" s="627">
        <f>E21+7</f>
        <v>45404</v>
      </c>
      <c r="F22" s="552" t="s">
        <v>147</v>
      </c>
      <c r="G22" s="552" t="s">
        <v>254</v>
      </c>
      <c r="H22" s="628">
        <v>45412</v>
      </c>
      <c r="I22" s="349">
        <f t="shared" si="8"/>
        <v>45431</v>
      </c>
      <c r="J22" s="349">
        <f t="shared" si="9"/>
        <v>45434</v>
      </c>
      <c r="K22" s="349">
        <f t="shared" si="10"/>
        <v>45438</v>
      </c>
      <c r="L22" s="349">
        <f t="shared" si="11"/>
        <v>45442</v>
      </c>
      <c r="N22" s="155"/>
    </row>
    <row r="23" spans="1:15" ht="15" customHeight="1">
      <c r="A23" s="359" t="s">
        <v>143</v>
      </c>
      <c r="B23" s="302" t="s">
        <v>244</v>
      </c>
      <c r="C23" s="346">
        <f>C22+7</f>
        <v>45406</v>
      </c>
      <c r="D23" s="346" t="s">
        <v>98</v>
      </c>
      <c r="E23" s="627">
        <f>E22+7</f>
        <v>45411</v>
      </c>
      <c r="F23" s="552" t="s">
        <v>90</v>
      </c>
      <c r="G23" s="552"/>
      <c r="H23" s="628"/>
      <c r="I23" s="349">
        <f t="shared" si="8"/>
        <v>19</v>
      </c>
      <c r="J23" s="349">
        <f t="shared" si="9"/>
        <v>22</v>
      </c>
      <c r="K23" s="349">
        <f t="shared" si="10"/>
        <v>26</v>
      </c>
      <c r="L23" s="349">
        <f t="shared" si="11"/>
        <v>30</v>
      </c>
      <c r="N23" s="155"/>
    </row>
    <row r="24" spans="1:15" ht="15" customHeight="1">
      <c r="A24" s="359" t="s">
        <v>144</v>
      </c>
      <c r="B24" s="302" t="s">
        <v>245</v>
      </c>
      <c r="C24" s="346">
        <f>C23+7</f>
        <v>45413</v>
      </c>
      <c r="D24" s="346" t="s">
        <v>98</v>
      </c>
      <c r="E24" s="627">
        <f>E23+7</f>
        <v>45418</v>
      </c>
      <c r="F24" s="552" t="s">
        <v>90</v>
      </c>
      <c r="G24" s="552"/>
      <c r="H24" s="628"/>
      <c r="I24" s="349">
        <f t="shared" si="8"/>
        <v>19</v>
      </c>
      <c r="J24" s="349">
        <f t="shared" si="9"/>
        <v>22</v>
      </c>
      <c r="K24" s="349">
        <f t="shared" si="10"/>
        <v>26</v>
      </c>
      <c r="L24" s="349">
        <f t="shared" si="11"/>
        <v>30</v>
      </c>
      <c r="N24" s="155"/>
    </row>
    <row r="25" spans="1:15" s="732" customFormat="1" ht="15" customHeight="1">
      <c r="A25" s="736"/>
      <c r="B25" s="737"/>
      <c r="C25" s="738"/>
      <c r="D25" s="738"/>
      <c r="E25" s="739"/>
      <c r="F25" s="740"/>
      <c r="G25" s="740"/>
      <c r="H25" s="741"/>
      <c r="I25" s="742"/>
      <c r="J25" s="742"/>
      <c r="K25" s="742"/>
      <c r="L25" s="742"/>
      <c r="M25" s="734"/>
      <c r="N25" s="735"/>
      <c r="O25" s="733"/>
    </row>
    <row r="26" spans="1:15" s="732" customFormat="1" ht="15" customHeight="1">
      <c r="A26" s="736"/>
      <c r="B26" s="737"/>
      <c r="C26" s="738"/>
      <c r="D26" s="738"/>
      <c r="E26" s="739"/>
      <c r="F26" s="740"/>
      <c r="G26" s="740"/>
      <c r="H26" s="741"/>
      <c r="I26" s="742"/>
      <c r="J26" s="742"/>
      <c r="K26" s="742"/>
      <c r="L26" s="742"/>
      <c r="M26" s="734"/>
      <c r="N26" s="735"/>
      <c r="O26" s="733"/>
    </row>
    <row r="27" spans="1:15" s="732" customFormat="1" ht="15" customHeight="1">
      <c r="A27" s="736"/>
      <c r="B27" s="737"/>
      <c r="C27" s="738"/>
      <c r="D27" s="738"/>
      <c r="E27" s="738"/>
      <c r="F27" s="740"/>
      <c r="G27" s="740"/>
      <c r="H27" s="738"/>
      <c r="I27" s="742"/>
      <c r="J27" s="742"/>
      <c r="K27" s="742"/>
      <c r="L27" s="742"/>
      <c r="M27" s="734"/>
      <c r="N27" s="735"/>
      <c r="O27" s="733"/>
    </row>
    <row r="28" spans="1:15" ht="15.6">
      <c r="A28" s="316" t="s">
        <v>103</v>
      </c>
      <c r="B28" s="316"/>
      <c r="C28" s="317" t="s">
        <v>25</v>
      </c>
      <c r="D28" s="317"/>
      <c r="E28" s="317"/>
      <c r="F28" s="317"/>
      <c r="G28" s="317"/>
      <c r="H28" s="318"/>
      <c r="I28" s="318"/>
      <c r="J28" s="318"/>
      <c r="K28" s="318"/>
      <c r="N28" s="155"/>
    </row>
    <row r="29" spans="1:15" ht="15.6">
      <c r="A29" s="319" t="s">
        <v>104</v>
      </c>
      <c r="B29" s="320"/>
      <c r="C29" s="321"/>
      <c r="D29" s="321"/>
      <c r="E29" s="321"/>
      <c r="F29" s="321"/>
      <c r="G29" s="321"/>
      <c r="H29" s="320"/>
      <c r="I29" s="320"/>
      <c r="J29" s="320"/>
      <c r="K29" s="321"/>
      <c r="N29" s="155"/>
    </row>
    <row r="30" spans="1:15" ht="15.6">
      <c r="A30" s="322" t="s">
        <v>105</v>
      </c>
      <c r="B30" s="322" t="s">
        <v>177</v>
      </c>
      <c r="C30" s="321"/>
      <c r="D30" s="321"/>
      <c r="E30" s="321"/>
      <c r="F30" s="321"/>
      <c r="G30" s="321"/>
      <c r="H30" s="320"/>
      <c r="I30" s="320"/>
      <c r="J30" s="320"/>
      <c r="K30" s="321"/>
      <c r="N30" s="155"/>
    </row>
    <row r="31" spans="1:15" ht="15.6">
      <c r="A31" s="323" t="s">
        <v>106</v>
      </c>
      <c r="B31" s="322"/>
      <c r="C31" s="321"/>
      <c r="D31" s="321"/>
      <c r="E31" s="321"/>
      <c r="F31" s="321"/>
      <c r="G31" s="321"/>
      <c r="H31" s="320"/>
      <c r="I31" s="320"/>
      <c r="J31" s="320"/>
      <c r="K31" s="321"/>
      <c r="N31" s="155"/>
    </row>
    <row r="32" spans="1:15" ht="15.6">
      <c r="A32" s="323" t="s">
        <v>107</v>
      </c>
      <c r="B32" s="322"/>
      <c r="C32" s="321"/>
      <c r="D32" s="321"/>
      <c r="E32" s="321"/>
      <c r="F32" s="321"/>
      <c r="G32" s="321"/>
      <c r="H32" s="320"/>
      <c r="I32" s="320"/>
      <c r="J32" s="320"/>
      <c r="K32" s="321"/>
      <c r="N32" s="155"/>
    </row>
    <row r="33" spans="1:14" ht="15.6">
      <c r="A33" s="323" t="s">
        <v>108</v>
      </c>
      <c r="B33" s="322"/>
      <c r="C33" s="321"/>
      <c r="D33" s="321"/>
      <c r="E33" s="321"/>
      <c r="F33" s="321"/>
      <c r="G33" s="321"/>
      <c r="H33" s="320"/>
      <c r="I33" s="320"/>
      <c r="J33" s="320"/>
      <c r="K33" s="321"/>
      <c r="N33" s="155"/>
    </row>
    <row r="34" spans="1:14" ht="15.6">
      <c r="A34" s="323" t="s">
        <v>109</v>
      </c>
      <c r="B34" s="322"/>
      <c r="C34" s="321"/>
      <c r="D34" s="321"/>
      <c r="E34" s="321"/>
      <c r="F34" s="321"/>
      <c r="G34" s="321"/>
      <c r="H34" s="320"/>
      <c r="I34" s="320"/>
      <c r="J34" s="320"/>
      <c r="K34" s="321"/>
      <c r="N34" s="155"/>
    </row>
    <row r="35" spans="1:14">
      <c r="A35" s="84"/>
      <c r="B35" s="85"/>
      <c r="C35" s="85"/>
      <c r="D35" s="85"/>
      <c r="E35" s="85"/>
      <c r="F35" s="85"/>
      <c r="G35" s="85"/>
      <c r="H35" s="86"/>
      <c r="I35" s="78"/>
      <c r="J35" s="78"/>
      <c r="K35" s="87"/>
      <c r="L35" s="74"/>
      <c r="M35" s="75"/>
      <c r="N35" s="111"/>
    </row>
    <row r="36" spans="1:14" ht="14.4">
      <c r="A36" s="47" t="s">
        <v>69</v>
      </c>
      <c r="B36" s="88"/>
      <c r="C36" s="88"/>
      <c r="D36" s="88"/>
      <c r="E36" s="88"/>
      <c r="F36" s="88"/>
      <c r="G36" s="88"/>
      <c r="H36" s="89"/>
      <c r="I36" s="90"/>
      <c r="J36" s="91"/>
      <c r="K36" s="70"/>
      <c r="L36" s="80"/>
      <c r="M36" s="75"/>
      <c r="N36" s="111"/>
    </row>
    <row r="37" spans="1:14">
      <c r="A37" s="47" t="s">
        <v>70</v>
      </c>
      <c r="B37" s="92"/>
      <c r="C37" s="125"/>
      <c r="D37" s="125"/>
      <c r="E37" s="125"/>
      <c r="F37" s="125"/>
      <c r="G37" s="125"/>
      <c r="H37" s="93"/>
      <c r="I37" s="94"/>
      <c r="J37" s="95"/>
      <c r="K37" s="79"/>
      <c r="L37" s="74"/>
      <c r="M37" s="75"/>
      <c r="N37" s="111"/>
    </row>
    <row r="44" spans="1:14" ht="15" customHeight="1"/>
    <row r="45" spans="1:14" ht="15" customHeight="1"/>
    <row r="46" spans="1:14" ht="15" customHeight="1"/>
    <row r="47" spans="1:14" ht="47.25" customHeight="1"/>
    <row r="48" spans="1:14" ht="15" customHeight="1"/>
    <row r="49" ht="15" customHeight="1"/>
    <row r="50" ht="15" customHeight="1"/>
    <row r="51" ht="15" customHeight="1"/>
    <row r="52" ht="15" customHeight="1"/>
    <row r="53" ht="15" customHeight="1"/>
  </sheetData>
  <mergeCells count="15">
    <mergeCell ref="I17:L17"/>
    <mergeCell ref="B1:N1"/>
    <mergeCell ref="B2:N2"/>
    <mergeCell ref="H4:L4"/>
    <mergeCell ref="C8:D10"/>
    <mergeCell ref="H8:H9"/>
    <mergeCell ref="I8:L8"/>
    <mergeCell ref="A8:B10"/>
    <mergeCell ref="F8:G10"/>
    <mergeCell ref="E8:E9"/>
    <mergeCell ref="A17:B19"/>
    <mergeCell ref="C17:D19"/>
    <mergeCell ref="E17:E18"/>
    <mergeCell ref="F17:G19"/>
    <mergeCell ref="H17:H18"/>
  </mergeCells>
  <hyperlinks>
    <hyperlink ref="A6" location="MENU!A1" display="BACK TO MENU" xr:uid="{00000000-0004-0000-07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4"/>
  <sheetViews>
    <sheetView showGridLines="0" zoomScale="70" zoomScaleNormal="70" workbookViewId="0">
      <selection activeCell="N26" sqref="N26"/>
    </sheetView>
  </sheetViews>
  <sheetFormatPr defaultColWidth="8" defaultRowHeight="13.8"/>
  <cols>
    <col min="1" max="1" width="23" style="119" customWidth="1"/>
    <col min="2" max="2" width="9.69921875" style="145" bestFit="1" customWidth="1"/>
    <col min="3" max="3" width="13" style="68" bestFit="1" customWidth="1"/>
    <col min="4" max="4" width="9.69921875" style="68" customWidth="1"/>
    <col min="5" max="5" width="22" style="68" bestFit="1" customWidth="1"/>
    <col min="6" max="6" width="10.59765625" style="68" customWidth="1"/>
    <col min="7" max="7" width="9.69921875" style="68" customWidth="1"/>
    <col min="8" max="8" width="10.5" style="68" bestFit="1" customWidth="1"/>
    <col min="9" max="9" width="12.19921875" style="68" bestFit="1" customWidth="1"/>
    <col min="10" max="10" width="13.5" style="68" customWidth="1"/>
    <col min="11" max="11" width="13.09765625" style="71" bestFit="1" customWidth="1"/>
    <col min="12" max="12" width="14" style="136" customWidth="1"/>
    <col min="13" max="13" width="5.69921875" style="71" bestFit="1" customWidth="1"/>
    <col min="14" max="16384" width="8" style="71"/>
  </cols>
  <sheetData>
    <row r="1" spans="1:17" ht="17.399999999999999">
      <c r="A1" s="179"/>
      <c r="B1" s="667" t="s">
        <v>0</v>
      </c>
      <c r="C1" s="667"/>
      <c r="D1" s="667"/>
      <c r="E1" s="667"/>
      <c r="F1" s="667"/>
      <c r="G1" s="667"/>
      <c r="H1" s="667"/>
      <c r="I1" s="667"/>
      <c r="J1" s="667"/>
      <c r="K1" s="667"/>
      <c r="L1" s="667"/>
      <c r="M1" s="179"/>
    </row>
    <row r="2" spans="1:17" ht="17.399999999999999">
      <c r="A2" s="180"/>
      <c r="B2" s="721" t="s">
        <v>128</v>
      </c>
      <c r="C2" s="721"/>
      <c r="D2" s="721"/>
      <c r="E2" s="721"/>
      <c r="F2" s="721"/>
      <c r="G2" s="721"/>
      <c r="H2" s="721"/>
      <c r="I2" s="721"/>
      <c r="J2" s="721"/>
      <c r="K2" s="721"/>
      <c r="L2" s="721"/>
      <c r="M2" s="180"/>
    </row>
    <row r="3" spans="1:17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7">
      <c r="A4" s="127"/>
      <c r="B4" s="128"/>
      <c r="C4" s="129"/>
      <c r="D4" s="129"/>
      <c r="E4" s="129"/>
      <c r="F4" s="129"/>
      <c r="G4" s="129"/>
      <c r="H4" s="129"/>
      <c r="I4" s="129"/>
      <c r="J4" s="129"/>
      <c r="K4" s="130"/>
      <c r="L4" s="130"/>
    </row>
    <row r="5" spans="1:17">
      <c r="A5" s="71"/>
      <c r="B5" s="128"/>
      <c r="C5" s="131"/>
      <c r="D5" s="131"/>
      <c r="E5" s="131"/>
      <c r="F5" s="131"/>
      <c r="G5" s="131"/>
      <c r="H5" s="131"/>
      <c r="I5" s="131"/>
      <c r="J5" s="131"/>
      <c r="K5" s="64"/>
      <c r="L5" s="65"/>
    </row>
    <row r="6" spans="1:17">
      <c r="A6" s="164" t="s">
        <v>10</v>
      </c>
      <c r="B6" s="128"/>
      <c r="C6" s="131"/>
      <c r="D6" s="131"/>
      <c r="E6" s="131"/>
      <c r="F6" s="131"/>
      <c r="G6" s="131"/>
      <c r="H6" s="131"/>
      <c r="I6" s="131"/>
      <c r="J6" s="131"/>
      <c r="K6" s="64"/>
      <c r="L6" s="65"/>
    </row>
    <row r="7" spans="1:17" s="439" customFormat="1" ht="15" customHeight="1">
      <c r="A7" s="727" t="s">
        <v>53</v>
      </c>
      <c r="B7" s="717" t="s">
        <v>54</v>
      </c>
      <c r="C7" s="436" t="s">
        <v>32</v>
      </c>
      <c r="D7" s="437" t="s">
        <v>12</v>
      </c>
      <c r="E7" s="719" t="s">
        <v>13</v>
      </c>
      <c r="F7" s="720"/>
      <c r="G7" s="438" t="s">
        <v>87</v>
      </c>
      <c r="H7" s="724" t="s">
        <v>12</v>
      </c>
      <c r="I7" s="725"/>
      <c r="J7" s="725"/>
      <c r="K7" s="725"/>
      <c r="L7" s="726"/>
    </row>
    <row r="8" spans="1:17" s="439" customFormat="1">
      <c r="A8" s="728"/>
      <c r="B8" s="718"/>
      <c r="C8" s="440" t="s">
        <v>23</v>
      </c>
      <c r="D8" s="441" t="s">
        <v>55</v>
      </c>
      <c r="E8" s="722" t="s">
        <v>17</v>
      </c>
      <c r="F8" s="723"/>
      <c r="G8" s="442" t="s">
        <v>12</v>
      </c>
      <c r="H8" s="443" t="s">
        <v>48</v>
      </c>
      <c r="I8" s="444" t="s">
        <v>50</v>
      </c>
      <c r="J8" s="444" t="s">
        <v>49</v>
      </c>
      <c r="K8" s="444" t="s">
        <v>51</v>
      </c>
      <c r="L8" s="444" t="s">
        <v>56</v>
      </c>
    </row>
    <row r="9" spans="1:17" s="439" customFormat="1" ht="15">
      <c r="A9" s="445" t="s">
        <v>114</v>
      </c>
      <c r="B9" s="446" t="s">
        <v>119</v>
      </c>
      <c r="C9" s="447">
        <v>44507</v>
      </c>
      <c r="D9" s="447">
        <f>C9+2</f>
        <v>44509</v>
      </c>
      <c r="E9" s="448" t="s">
        <v>115</v>
      </c>
      <c r="F9" s="449" t="s">
        <v>125</v>
      </c>
      <c r="G9" s="450">
        <v>44517</v>
      </c>
      <c r="H9" s="451" t="s">
        <v>42</v>
      </c>
      <c r="I9" s="452">
        <f>G9+7</f>
        <v>44524</v>
      </c>
      <c r="J9" s="452">
        <f>G9+14</f>
        <v>44531</v>
      </c>
      <c r="K9" s="452">
        <f>G9+17</f>
        <v>44534</v>
      </c>
      <c r="L9" s="452">
        <f>G9+20</f>
        <v>44537</v>
      </c>
      <c r="M9" s="453" t="s">
        <v>77</v>
      </c>
      <c r="N9" s="454"/>
    </row>
    <row r="10" spans="1:17" s="439" customFormat="1" ht="15">
      <c r="A10" s="455"/>
      <c r="B10" s="456"/>
      <c r="C10" s="457"/>
      <c r="D10" s="457"/>
      <c r="E10" s="458" t="s">
        <v>90</v>
      </c>
      <c r="F10" s="459"/>
      <c r="G10" s="460">
        <v>44516</v>
      </c>
      <c r="H10" s="461">
        <f>G10+14</f>
        <v>44530</v>
      </c>
      <c r="I10" s="462" t="s">
        <v>42</v>
      </c>
      <c r="J10" s="462">
        <f>G10+16</f>
        <v>44532</v>
      </c>
      <c r="K10" s="462">
        <f>G10+19</f>
        <v>44535</v>
      </c>
      <c r="L10" s="462">
        <f>G10+22</f>
        <v>44538</v>
      </c>
      <c r="M10" s="463" t="s">
        <v>78</v>
      </c>
      <c r="N10" s="454"/>
      <c r="Q10" s="454"/>
    </row>
    <row r="11" spans="1:17" s="439" customFormat="1">
      <c r="A11" s="464" t="s">
        <v>111</v>
      </c>
      <c r="B11" s="446" t="s">
        <v>117</v>
      </c>
      <c r="C11" s="447">
        <f>C9+7</f>
        <v>44514</v>
      </c>
      <c r="D11" s="447">
        <f>D9+7</f>
        <v>44516</v>
      </c>
      <c r="E11" s="448" t="s">
        <v>90</v>
      </c>
      <c r="F11" s="449"/>
      <c r="G11" s="450">
        <f>G9+7</f>
        <v>44524</v>
      </c>
      <c r="H11" s="451" t="s">
        <v>42</v>
      </c>
      <c r="I11" s="452">
        <f>G11+7</f>
        <v>44531</v>
      </c>
      <c r="J11" s="452">
        <f>G11+14</f>
        <v>44538</v>
      </c>
      <c r="K11" s="452">
        <f>G11+17</f>
        <v>44541</v>
      </c>
      <c r="L11" s="452">
        <f>G11+20</f>
        <v>44544</v>
      </c>
      <c r="M11" s="453"/>
    </row>
    <row r="12" spans="1:17" s="439" customFormat="1">
      <c r="A12" s="455"/>
      <c r="B12" s="456"/>
      <c r="C12" s="457"/>
      <c r="D12" s="457"/>
      <c r="E12" s="459" t="s">
        <v>112</v>
      </c>
      <c r="F12" s="459" t="s">
        <v>123</v>
      </c>
      <c r="G12" s="460">
        <f>G10+7</f>
        <v>44523</v>
      </c>
      <c r="H12" s="461">
        <f>G12+14</f>
        <v>44537</v>
      </c>
      <c r="I12" s="462" t="s">
        <v>42</v>
      </c>
      <c r="J12" s="462">
        <f>G12+16</f>
        <v>44539</v>
      </c>
      <c r="K12" s="462">
        <f>G12+19</f>
        <v>44542</v>
      </c>
      <c r="L12" s="462">
        <f>G12+22</f>
        <v>44545</v>
      </c>
      <c r="M12" s="463"/>
    </row>
    <row r="13" spans="1:17" s="439" customFormat="1">
      <c r="A13" s="464" t="s">
        <v>84</v>
      </c>
      <c r="B13" s="446" t="s">
        <v>121</v>
      </c>
      <c r="C13" s="447">
        <f>C11+7</f>
        <v>44521</v>
      </c>
      <c r="D13" s="447">
        <f>D11+7</f>
        <v>44523</v>
      </c>
      <c r="E13" s="449" t="s">
        <v>118</v>
      </c>
      <c r="F13" s="449" t="s">
        <v>126</v>
      </c>
      <c r="G13" s="450">
        <f>G11+7</f>
        <v>44531</v>
      </c>
      <c r="H13" s="451" t="s">
        <v>42</v>
      </c>
      <c r="I13" s="452">
        <f>G13+7</f>
        <v>44538</v>
      </c>
      <c r="J13" s="452">
        <f>G13+14</f>
        <v>44545</v>
      </c>
      <c r="K13" s="452">
        <f>G13+17</f>
        <v>44548</v>
      </c>
      <c r="L13" s="452">
        <f>G13+20</f>
        <v>44551</v>
      </c>
      <c r="M13" s="453"/>
    </row>
    <row r="14" spans="1:17" s="439" customFormat="1">
      <c r="A14" s="455"/>
      <c r="B14" s="456"/>
      <c r="C14" s="457"/>
      <c r="D14" s="457"/>
      <c r="E14" s="465" t="s">
        <v>113</v>
      </c>
      <c r="F14" s="458" t="s">
        <v>124</v>
      </c>
      <c r="G14" s="466">
        <f>G12+7</f>
        <v>44530</v>
      </c>
      <c r="H14" s="461">
        <f>G14+14</f>
        <v>44544</v>
      </c>
      <c r="I14" s="462" t="s">
        <v>42</v>
      </c>
      <c r="J14" s="462">
        <f>G14+16</f>
        <v>44546</v>
      </c>
      <c r="K14" s="462">
        <f>G14+19</f>
        <v>44549</v>
      </c>
      <c r="L14" s="462">
        <f>G14+22</f>
        <v>44552</v>
      </c>
      <c r="M14" s="463"/>
    </row>
    <row r="15" spans="1:17" s="439" customFormat="1">
      <c r="A15" s="467" t="s">
        <v>114</v>
      </c>
      <c r="B15" s="468" t="s">
        <v>122</v>
      </c>
      <c r="C15" s="469">
        <f>C13+7</f>
        <v>44528</v>
      </c>
      <c r="D15" s="469">
        <f>D13+7</f>
        <v>44530</v>
      </c>
      <c r="E15" s="448" t="s">
        <v>90</v>
      </c>
      <c r="F15" s="449"/>
      <c r="G15" s="450">
        <f>G13+7</f>
        <v>44538</v>
      </c>
      <c r="H15" s="451" t="s">
        <v>42</v>
      </c>
      <c r="I15" s="452">
        <f>G15+7</f>
        <v>44545</v>
      </c>
      <c r="J15" s="452">
        <f>G15+14</f>
        <v>44552</v>
      </c>
      <c r="K15" s="452">
        <f>G15+17</f>
        <v>44555</v>
      </c>
      <c r="L15" s="452">
        <f>G15+20</f>
        <v>44558</v>
      </c>
      <c r="M15" s="453"/>
    </row>
    <row r="16" spans="1:17" s="439" customFormat="1">
      <c r="A16" s="455"/>
      <c r="B16" s="456"/>
      <c r="C16" s="457"/>
      <c r="D16" s="457"/>
      <c r="E16" s="459" t="s">
        <v>120</v>
      </c>
      <c r="F16" s="459" t="s">
        <v>127</v>
      </c>
      <c r="G16" s="460">
        <f t="shared" ref="G16" si="0">G14+7</f>
        <v>44537</v>
      </c>
      <c r="H16" s="461">
        <f>G16+14</f>
        <v>44551</v>
      </c>
      <c r="I16" s="462" t="s">
        <v>42</v>
      </c>
      <c r="J16" s="462">
        <f>G16+16</f>
        <v>44553</v>
      </c>
      <c r="K16" s="462">
        <f>G16+19</f>
        <v>44556</v>
      </c>
      <c r="L16" s="462">
        <f>G16+22</f>
        <v>44559</v>
      </c>
      <c r="M16" s="463"/>
    </row>
    <row r="17" spans="1:13">
      <c r="A17" s="245"/>
      <c r="B17" s="128"/>
      <c r="C17" s="131"/>
      <c r="D17" s="131"/>
      <c r="E17" s="131"/>
      <c r="F17" s="131"/>
      <c r="G17" s="131"/>
      <c r="H17" s="131"/>
      <c r="I17" s="131"/>
      <c r="J17" s="131"/>
    </row>
    <row r="18" spans="1:13">
      <c r="I18" s="71"/>
      <c r="L18" s="146" t="s">
        <v>25</v>
      </c>
    </row>
    <row r="19" spans="1:13">
      <c r="A19" s="73" t="s">
        <v>26</v>
      </c>
      <c r="B19" s="73"/>
      <c r="D19" s="71"/>
      <c r="E19" s="71"/>
      <c r="F19" s="71"/>
      <c r="G19" s="71"/>
      <c r="H19" s="71"/>
      <c r="I19" s="71"/>
      <c r="J19" s="71"/>
      <c r="K19" s="74"/>
      <c r="L19" s="74"/>
    </row>
    <row r="20" spans="1:13" ht="14.4">
      <c r="A20" s="716" t="s">
        <v>57</v>
      </c>
      <c r="B20" s="76"/>
      <c r="C20" s="77"/>
      <c r="D20" s="78"/>
      <c r="E20" s="78"/>
      <c r="F20" s="78"/>
      <c r="G20" s="78"/>
      <c r="H20" s="78"/>
      <c r="I20" s="78"/>
      <c r="J20" s="78"/>
      <c r="K20" s="79"/>
      <c r="L20" s="80"/>
    </row>
    <row r="21" spans="1:13" ht="14.4">
      <c r="A21" s="716"/>
      <c r="B21" s="123"/>
      <c r="C21" s="124"/>
      <c r="D21" s="78"/>
      <c r="E21" s="78"/>
      <c r="F21" s="78"/>
      <c r="G21" s="78"/>
      <c r="H21" s="78"/>
      <c r="I21" s="78"/>
      <c r="J21" s="78"/>
      <c r="K21" s="87"/>
      <c r="L21" s="74"/>
    </row>
    <row r="22" spans="1:13" ht="14.4">
      <c r="A22" s="122"/>
      <c r="B22" s="123"/>
      <c r="C22" s="124"/>
      <c r="D22" s="78"/>
      <c r="E22" s="78"/>
      <c r="F22" s="78"/>
      <c r="G22" s="78"/>
      <c r="H22" s="78"/>
      <c r="I22" s="78"/>
      <c r="J22" s="78"/>
      <c r="K22" s="87"/>
      <c r="L22" s="74"/>
    </row>
    <row r="23" spans="1:13" ht="14.25" customHeight="1">
      <c r="A23" s="47" t="s">
        <v>69</v>
      </c>
      <c r="B23" s="88"/>
      <c r="C23" s="89"/>
      <c r="D23" s="90"/>
      <c r="E23" s="90"/>
      <c r="F23" s="90"/>
      <c r="G23" s="90"/>
      <c r="H23" s="90"/>
      <c r="I23" s="91"/>
      <c r="J23" s="91"/>
      <c r="K23" s="70"/>
      <c r="L23" s="80"/>
      <c r="M23" s="111"/>
    </row>
    <row r="24" spans="1:13">
      <c r="A24" s="47" t="s">
        <v>70</v>
      </c>
      <c r="B24" s="92"/>
      <c r="C24" s="93"/>
      <c r="D24" s="94"/>
      <c r="E24" s="94"/>
      <c r="F24" s="94"/>
      <c r="G24" s="94"/>
      <c r="H24" s="94"/>
      <c r="I24" s="95"/>
      <c r="J24" s="95"/>
      <c r="K24" s="79"/>
      <c r="L24" s="74"/>
    </row>
    <row r="25" spans="1:13">
      <c r="A25" s="96"/>
      <c r="B25" s="96"/>
      <c r="C25" s="96"/>
      <c r="D25" s="96"/>
      <c r="E25" s="96"/>
      <c r="F25" s="96"/>
      <c r="G25" s="96"/>
      <c r="H25" s="71"/>
      <c r="I25" s="71"/>
      <c r="J25" s="111"/>
      <c r="K25" s="111"/>
      <c r="L25" s="111"/>
    </row>
    <row r="26" spans="1:13">
      <c r="H26" s="71"/>
      <c r="I26" s="71"/>
      <c r="J26" s="71"/>
      <c r="L26" s="71"/>
    </row>
    <row r="27" spans="1:13">
      <c r="H27" s="71"/>
      <c r="I27" s="71"/>
      <c r="J27" s="71"/>
      <c r="L27" s="71"/>
    </row>
    <row r="28" spans="1:13">
      <c r="H28" s="71"/>
      <c r="I28" s="71"/>
      <c r="J28" s="71"/>
      <c r="L28" s="71"/>
    </row>
    <row r="29" spans="1:13">
      <c r="H29" s="71"/>
      <c r="I29" s="71"/>
      <c r="J29" s="71"/>
      <c r="L29" s="71"/>
    </row>
    <row r="30" spans="1:13">
      <c r="H30" s="71"/>
      <c r="I30" s="71"/>
      <c r="J30" s="71"/>
      <c r="L30" s="71"/>
    </row>
    <row r="31" spans="1:13">
      <c r="H31" s="71"/>
      <c r="I31" s="71"/>
      <c r="J31" s="71"/>
      <c r="L31" s="71"/>
    </row>
    <row r="32" spans="1:13">
      <c r="H32" s="71"/>
      <c r="I32" s="71"/>
      <c r="J32" s="71"/>
      <c r="L32" s="71"/>
    </row>
    <row r="33" spans="8:12">
      <c r="H33" s="71"/>
      <c r="I33" s="71"/>
      <c r="J33" s="71"/>
      <c r="L33" s="71"/>
    </row>
    <row r="34" spans="8:12">
      <c r="H34" s="71"/>
      <c r="I34" s="71"/>
      <c r="J34" s="71"/>
      <c r="L34" s="71"/>
    </row>
  </sheetData>
  <mergeCells count="8">
    <mergeCell ref="A20:A21"/>
    <mergeCell ref="B7:B8"/>
    <mergeCell ref="E7:F7"/>
    <mergeCell ref="B1:L1"/>
    <mergeCell ref="B2:L2"/>
    <mergeCell ref="E8:F8"/>
    <mergeCell ref="H7:L7"/>
    <mergeCell ref="A7:A8"/>
  </mergeCells>
  <hyperlinks>
    <hyperlink ref="A6" location="MENU!A1" display="BACK TO MENU" xr:uid="{00000000-0004-0000-0800-000000000000}"/>
  </hyperlinks>
  <pageMargins left="1.2" right="0.7" top="0.75" bottom="0.75" header="0.3" footer="0.3"/>
  <pageSetup paperSize="9" scale="5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"/>
  <sheetViews>
    <sheetView zoomScale="70" zoomScaleNormal="70" workbookViewId="0">
      <selection activeCell="T18" sqref="T18"/>
    </sheetView>
  </sheetViews>
  <sheetFormatPr defaultColWidth="8" defaultRowHeight="13.8"/>
  <cols>
    <col min="1" max="1" width="17.59765625" style="96" customWidth="1"/>
    <col min="2" max="2" width="11.09765625" style="96" customWidth="1"/>
    <col min="3" max="3" width="8.69921875" style="96" bestFit="1" customWidth="1"/>
    <col min="4" max="4" width="5.19921875" style="96" customWidth="1"/>
    <col min="5" max="5" width="8.69921875" style="96" customWidth="1"/>
    <col min="6" max="6" width="31.09765625" style="111" bestFit="1" customWidth="1"/>
    <col min="7" max="7" width="18.09765625" style="96" customWidth="1"/>
    <col min="8" max="8" width="12.5" style="111" bestFit="1" customWidth="1"/>
    <col min="9" max="9" width="12.19921875" style="111" bestFit="1" customWidth="1"/>
    <col min="10" max="10" width="10.19921875" style="126" bestFit="1" customWidth="1"/>
    <col min="11" max="11" width="9.69921875" style="111" bestFit="1" customWidth="1"/>
    <col min="12" max="12" width="9.19921875" style="111" bestFit="1" customWidth="1"/>
    <col min="13" max="13" width="8" style="96"/>
    <col min="14" max="14" width="4.19921875" style="96" bestFit="1" customWidth="1"/>
    <col min="15" max="15" width="8" style="96"/>
    <col min="16" max="16" width="3.09765625" style="96" bestFit="1" customWidth="1"/>
    <col min="17" max="16384" width="8" style="96"/>
  </cols>
  <sheetData>
    <row r="1" spans="1:16" ht="17.399999999999999">
      <c r="A1" s="176"/>
      <c r="B1" s="729" t="s">
        <v>0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</row>
    <row r="2" spans="1:16" ht="17.399999999999999">
      <c r="A2" s="175"/>
      <c r="B2" s="730" t="s">
        <v>185</v>
      </c>
      <c r="C2" s="730"/>
      <c r="D2" s="730"/>
      <c r="E2" s="730"/>
      <c r="F2" s="730"/>
      <c r="G2" s="730"/>
      <c r="H2" s="730"/>
      <c r="I2" s="730"/>
      <c r="J2" s="730"/>
      <c r="K2" s="730"/>
      <c r="L2" s="730"/>
    </row>
    <row r="3" spans="1:16" ht="17.399999999999999">
      <c r="A3" s="177"/>
      <c r="B3" s="731" t="s">
        <v>163</v>
      </c>
      <c r="C3" s="731"/>
      <c r="D3" s="731"/>
      <c r="E3" s="731"/>
      <c r="F3" s="731"/>
      <c r="G3" s="731"/>
      <c r="H3" s="731"/>
      <c r="I3" s="731"/>
      <c r="J3" s="731"/>
      <c r="K3" s="731"/>
      <c r="L3" s="731"/>
    </row>
    <row r="4" spans="1:16" ht="17.399999999999999">
      <c r="A4" s="178"/>
      <c r="B4" s="731" t="s">
        <v>164</v>
      </c>
      <c r="C4" s="731"/>
      <c r="D4" s="731"/>
      <c r="E4" s="731"/>
      <c r="F4" s="731"/>
      <c r="G4" s="731"/>
      <c r="H4" s="731"/>
      <c r="I4" s="731"/>
      <c r="J4" s="731"/>
      <c r="K4" s="731"/>
      <c r="L4" s="731"/>
    </row>
    <row r="5" spans="1:16" ht="18" customHeight="1">
      <c r="H5" s="96"/>
      <c r="I5" s="96"/>
      <c r="J5" s="96"/>
      <c r="K5" s="96"/>
      <c r="L5" s="96"/>
    </row>
    <row r="6" spans="1:16">
      <c r="A6" s="163" t="s">
        <v>10</v>
      </c>
      <c r="B6" s="107"/>
      <c r="C6" s="107"/>
      <c r="D6" s="107"/>
      <c r="E6" s="107"/>
      <c r="F6" s="108"/>
      <c r="G6" s="107"/>
      <c r="H6" s="109"/>
      <c r="I6" s="109"/>
      <c r="J6" s="110"/>
      <c r="K6" s="109"/>
      <c r="L6" s="109"/>
    </row>
    <row r="7" spans="1:16" ht="15" customHeight="1">
      <c r="A7" s="639" t="s">
        <v>153</v>
      </c>
      <c r="B7" s="640"/>
      <c r="C7" s="648" t="s">
        <v>174</v>
      </c>
      <c r="D7" s="649"/>
      <c r="E7" s="297" t="s">
        <v>12</v>
      </c>
      <c r="F7" s="639" t="s">
        <v>13</v>
      </c>
      <c r="G7" s="650"/>
      <c r="H7" s="298" t="s">
        <v>160</v>
      </c>
      <c r="I7" s="636" t="s">
        <v>64</v>
      </c>
      <c r="J7" s="637"/>
      <c r="K7" s="637"/>
      <c r="L7" s="638"/>
    </row>
    <row r="8" spans="1:16" ht="15" customHeight="1">
      <c r="A8" s="641"/>
      <c r="B8" s="642"/>
      <c r="C8" s="645" t="s">
        <v>156</v>
      </c>
      <c r="D8" s="293"/>
      <c r="E8" s="642" t="s">
        <v>157</v>
      </c>
      <c r="F8" s="641" t="s">
        <v>33</v>
      </c>
      <c r="G8" s="645"/>
      <c r="H8" s="646" t="s">
        <v>12</v>
      </c>
      <c r="I8" s="293" t="s">
        <v>161</v>
      </c>
      <c r="J8" s="293" t="s">
        <v>35</v>
      </c>
      <c r="K8" s="293" t="s">
        <v>166</v>
      </c>
      <c r="L8" s="293" t="s">
        <v>65</v>
      </c>
    </row>
    <row r="9" spans="1:16">
      <c r="A9" s="643"/>
      <c r="B9" s="644"/>
      <c r="C9" s="645"/>
      <c r="D9" s="294"/>
      <c r="E9" s="644"/>
      <c r="F9" s="641"/>
      <c r="G9" s="645"/>
      <c r="H9" s="647"/>
      <c r="I9" s="400" t="s">
        <v>165</v>
      </c>
      <c r="J9" s="400" t="s">
        <v>40</v>
      </c>
      <c r="K9" s="400"/>
      <c r="L9" s="400"/>
    </row>
    <row r="10" spans="1:16" s="114" customFormat="1" ht="15">
      <c r="A10" s="397"/>
      <c r="B10" s="407"/>
      <c r="C10" s="364"/>
      <c r="D10" s="413"/>
      <c r="E10" s="389"/>
      <c r="F10" s="415"/>
      <c r="G10" s="416"/>
      <c r="H10" s="263"/>
      <c r="I10" s="263"/>
      <c r="J10" s="263"/>
      <c r="K10" s="402"/>
      <c r="L10" s="263"/>
      <c r="M10" s="247"/>
      <c r="N10" s="248"/>
      <c r="O10" s="247"/>
      <c r="P10" s="247"/>
    </row>
    <row r="11" spans="1:16" s="114" customFormat="1" ht="15.6">
      <c r="A11" s="360" t="s">
        <v>151</v>
      </c>
      <c r="B11" s="380" t="s">
        <v>152</v>
      </c>
      <c r="C11" s="362">
        <v>45269</v>
      </c>
      <c r="D11" s="414" t="s">
        <v>85</v>
      </c>
      <c r="E11" s="399">
        <f>C11+9</f>
        <v>45278</v>
      </c>
      <c r="F11" s="610" t="s">
        <v>90</v>
      </c>
      <c r="G11" s="611"/>
      <c r="H11" s="254">
        <v>45284</v>
      </c>
      <c r="I11" s="254">
        <f>H11+4</f>
        <v>45288</v>
      </c>
      <c r="J11" s="254">
        <f>H11+5</f>
        <v>45289</v>
      </c>
      <c r="K11" s="254">
        <f>H11+6</f>
        <v>45290</v>
      </c>
      <c r="L11" s="254">
        <f>H11+8</f>
        <v>45292</v>
      </c>
      <c r="M11" s="609" t="s">
        <v>162</v>
      </c>
      <c r="N11" s="248"/>
      <c r="O11" s="247"/>
      <c r="P11" s="247"/>
    </row>
    <row r="12" spans="1:16" s="114" customFormat="1" ht="15">
      <c r="A12" s="589"/>
      <c r="B12" s="590"/>
      <c r="C12" s="603"/>
      <c r="D12" s="591"/>
      <c r="E12" s="592"/>
      <c r="F12" s="328"/>
      <c r="G12" s="344"/>
      <c r="H12" s="388"/>
      <c r="I12" s="388"/>
      <c r="J12" s="388"/>
      <c r="K12" s="345"/>
      <c r="L12" s="388"/>
      <c r="M12" s="247"/>
      <c r="N12" s="247"/>
      <c r="O12" s="247"/>
      <c r="P12" s="247"/>
    </row>
    <row r="13" spans="1:16" s="114" customFormat="1" ht="15">
      <c r="A13" s="593"/>
      <c r="B13" s="594"/>
      <c r="C13" s="604"/>
      <c r="D13" s="506"/>
      <c r="E13" s="595"/>
      <c r="F13" s="418"/>
      <c r="G13" s="419"/>
      <c r="H13" s="406"/>
      <c r="I13" s="406"/>
      <c r="J13" s="406"/>
      <c r="K13" s="404"/>
      <c r="L13" s="406"/>
      <c r="M13" s="248"/>
      <c r="N13" s="249"/>
      <c r="O13" s="247"/>
    </row>
    <row r="14" spans="1:16" s="114" customFormat="1">
      <c r="A14" s="397"/>
      <c r="B14" s="398"/>
      <c r="C14" s="364"/>
      <c r="D14" s="413"/>
      <c r="E14" s="353"/>
      <c r="F14" s="311"/>
      <c r="G14" s="420"/>
      <c r="H14" s="352"/>
      <c r="I14" s="352"/>
      <c r="J14" s="352"/>
      <c r="K14" s="352"/>
      <c r="L14" s="352"/>
    </row>
    <row r="15" spans="1:16" s="114" customFormat="1">
      <c r="A15" s="613" t="s">
        <v>90</v>
      </c>
      <c r="B15" s="614" t="s">
        <v>148</v>
      </c>
      <c r="C15" s="362">
        <f>C11+7</f>
        <v>45276</v>
      </c>
      <c r="D15" s="414" t="s">
        <v>85</v>
      </c>
      <c r="E15" s="399">
        <f>C15+9</f>
        <v>45285</v>
      </c>
      <c r="F15" s="328" t="s">
        <v>158</v>
      </c>
      <c r="G15" s="382" t="s">
        <v>159</v>
      </c>
      <c r="H15" s="254">
        <f>H11+7</f>
        <v>45291</v>
      </c>
      <c r="I15" s="254">
        <f>H15+4</f>
        <v>45295</v>
      </c>
      <c r="J15" s="254">
        <f>H15+5</f>
        <v>45296</v>
      </c>
      <c r="K15" s="254">
        <f>H15+6</f>
        <v>45297</v>
      </c>
      <c r="L15" s="254">
        <f>H15+8</f>
        <v>45299</v>
      </c>
    </row>
    <row r="16" spans="1:16" s="114" customFormat="1">
      <c r="A16" s="589"/>
      <c r="B16" s="596"/>
      <c r="C16" s="597"/>
      <c r="D16" s="591"/>
      <c r="E16" s="598"/>
      <c r="F16" s="487"/>
      <c r="G16" s="387"/>
      <c r="H16" s="388"/>
      <c r="I16" s="254"/>
      <c r="J16" s="388"/>
      <c r="K16" s="254"/>
      <c r="L16" s="388"/>
    </row>
    <row r="17" spans="1:15" s="114" customFormat="1">
      <c r="A17" s="496"/>
      <c r="B17" s="550"/>
      <c r="C17" s="604"/>
      <c r="D17" s="506"/>
      <c r="E17" s="595"/>
      <c r="F17" s="288"/>
      <c r="G17" s="289"/>
      <c r="H17" s="261"/>
      <c r="I17" s="261"/>
      <c r="J17" s="261"/>
      <c r="K17" s="261"/>
      <c r="L17" s="261"/>
    </row>
    <row r="18" spans="1:15" s="114" customFormat="1">
      <c r="A18" s="393"/>
      <c r="B18" s="410"/>
      <c r="C18" s="606"/>
      <c r="D18" s="364"/>
      <c r="E18" s="353"/>
      <c r="F18" s="311"/>
      <c r="G18" s="421"/>
      <c r="H18" s="390"/>
      <c r="I18" s="263"/>
      <c r="J18" s="263"/>
      <c r="K18" s="263"/>
      <c r="L18" s="263"/>
    </row>
    <row r="19" spans="1:15" s="114" customFormat="1" ht="18.75" customHeight="1">
      <c r="A19" s="360" t="s">
        <v>154</v>
      </c>
      <c r="B19" s="380" t="s">
        <v>155</v>
      </c>
      <c r="C19" s="363">
        <f>C15+7</f>
        <v>45283</v>
      </c>
      <c r="D19" s="414" t="s">
        <v>85</v>
      </c>
      <c r="E19" s="399">
        <f>C19+9</f>
        <v>45292</v>
      </c>
      <c r="F19" s="610" t="s">
        <v>90</v>
      </c>
      <c r="G19" s="588"/>
      <c r="H19" s="254">
        <f>H15+7</f>
        <v>45298</v>
      </c>
      <c r="I19" s="254">
        <f>H19+4</f>
        <v>45302</v>
      </c>
      <c r="J19" s="254">
        <f>H19+5</f>
        <v>45303</v>
      </c>
      <c r="K19" s="254">
        <f>H19+6</f>
        <v>45304</v>
      </c>
      <c r="L19" s="254">
        <f>H19+8</f>
        <v>45306</v>
      </c>
    </row>
    <row r="20" spans="1:15" s="114" customFormat="1" ht="15.75" customHeight="1">
      <c r="A20" s="589"/>
      <c r="B20" s="590"/>
      <c r="C20" s="607"/>
      <c r="D20" s="597"/>
      <c r="E20" s="600"/>
      <c r="F20" s="498"/>
      <c r="G20" s="387"/>
      <c r="H20" s="388"/>
      <c r="I20" s="388"/>
      <c r="J20" s="388"/>
      <c r="K20" s="388"/>
      <c r="L20" s="388"/>
    </row>
    <row r="21" spans="1:15" s="114" customFormat="1">
      <c r="A21" s="496"/>
      <c r="B21" s="605"/>
      <c r="C21" s="604"/>
      <c r="D21" s="507"/>
      <c r="E21" s="548"/>
      <c r="F21" s="299"/>
      <c r="G21" s="289"/>
      <c r="H21" s="499"/>
      <c r="I21" s="261"/>
      <c r="J21" s="261"/>
      <c r="K21" s="499"/>
      <c r="L21" s="261"/>
    </row>
    <row r="22" spans="1:15" s="114" customFormat="1">
      <c r="A22" s="397"/>
      <c r="B22" s="407"/>
      <c r="C22" s="608"/>
      <c r="D22" s="364"/>
      <c r="E22" s="601"/>
      <c r="F22" s="311"/>
      <c r="G22" s="420"/>
      <c r="H22" s="352"/>
      <c r="I22" s="352"/>
      <c r="J22" s="352"/>
      <c r="K22" s="352"/>
      <c r="L22" s="352"/>
    </row>
    <row r="23" spans="1:15" s="114" customFormat="1" ht="21.75" customHeight="1">
      <c r="A23" s="613" t="s">
        <v>90</v>
      </c>
      <c r="B23" s="615" t="s">
        <v>148</v>
      </c>
      <c r="C23" s="363">
        <f>C19+7</f>
        <v>45290</v>
      </c>
      <c r="D23" s="414" t="s">
        <v>85</v>
      </c>
      <c r="E23" s="399">
        <f>C23+9</f>
        <v>45299</v>
      </c>
      <c r="F23" s="610" t="s">
        <v>90</v>
      </c>
      <c r="G23" s="612"/>
      <c r="H23" s="254">
        <f>H19+7</f>
        <v>45305</v>
      </c>
      <c r="I23" s="254">
        <f>H23+4</f>
        <v>45309</v>
      </c>
      <c r="J23" s="254">
        <f>H23+5</f>
        <v>45310</v>
      </c>
      <c r="K23" s="254">
        <f>H23+6</f>
        <v>45311</v>
      </c>
      <c r="L23" s="254">
        <f>H23+8</f>
        <v>45313</v>
      </c>
    </row>
    <row r="24" spans="1:15" s="114" customFormat="1">
      <c r="A24" s="602"/>
      <c r="B24" s="338"/>
      <c r="C24" s="607"/>
      <c r="D24" s="597"/>
      <c r="E24" s="600"/>
      <c r="F24" s="487"/>
      <c r="G24" s="502"/>
      <c r="H24" s="388"/>
      <c r="I24" s="388"/>
      <c r="J24" s="388"/>
      <c r="K24" s="388"/>
      <c r="L24" s="388"/>
    </row>
    <row r="25" spans="1:15">
      <c r="A25" s="496"/>
      <c r="B25" s="605"/>
      <c r="C25" s="599"/>
      <c r="D25" s="507"/>
      <c r="E25" s="507"/>
      <c r="F25" s="542"/>
      <c r="G25" s="512"/>
      <c r="H25" s="510"/>
      <c r="I25" s="510"/>
      <c r="J25" s="511"/>
      <c r="K25" s="510"/>
      <c r="L25" s="510"/>
    </row>
    <row r="26" spans="1:15">
      <c r="A26" s="545"/>
      <c r="B26" s="546"/>
      <c r="C26" s="548"/>
      <c r="D26" s="549"/>
      <c r="E26" s="549"/>
    </row>
    <row r="27" spans="1:15" ht="17.399999999999999">
      <c r="A27" s="616" t="s">
        <v>167</v>
      </c>
      <c r="B27" s="617"/>
      <c r="C27" s="618"/>
      <c r="D27" s="618"/>
      <c r="E27" s="619"/>
      <c r="F27" s="619"/>
      <c r="G27" s="619"/>
      <c r="H27" s="619"/>
      <c r="I27" s="619"/>
      <c r="J27" s="619"/>
    </row>
    <row r="28" spans="1:15" ht="15">
      <c r="A28" s="618"/>
      <c r="B28" s="617"/>
      <c r="C28" s="618"/>
      <c r="D28" s="618"/>
      <c r="E28" s="619"/>
      <c r="F28" s="619"/>
      <c r="G28" s="619"/>
      <c r="H28" s="619"/>
      <c r="I28" s="619"/>
      <c r="J28" s="619"/>
    </row>
    <row r="29" spans="1:15" ht="17.399999999999999">
      <c r="A29" s="620" t="s">
        <v>168</v>
      </c>
      <c r="B29" s="621"/>
      <c r="C29" s="622"/>
      <c r="D29" s="622"/>
      <c r="E29" s="622"/>
      <c r="F29" s="622"/>
      <c r="G29" s="622"/>
      <c r="H29" s="623"/>
      <c r="I29" s="622"/>
      <c r="J29" s="96"/>
      <c r="K29" s="96"/>
      <c r="L29" s="96"/>
      <c r="O29" s="624" t="s">
        <v>169</v>
      </c>
    </row>
    <row r="30" spans="1:15" ht="17.399999999999999">
      <c r="A30" s="625" t="s">
        <v>170</v>
      </c>
      <c r="B30" s="621"/>
      <c r="C30" s="622"/>
      <c r="D30" s="622"/>
      <c r="E30" s="622"/>
      <c r="F30" s="622"/>
      <c r="G30" s="622"/>
      <c r="H30" s="623"/>
      <c r="I30" s="622"/>
      <c r="J30" s="96"/>
      <c r="K30" s="96"/>
      <c r="L30" s="96"/>
      <c r="O30" s="624" t="s">
        <v>171</v>
      </c>
    </row>
    <row r="31" spans="1:15" ht="17.399999999999999">
      <c r="A31" s="625" t="s">
        <v>172</v>
      </c>
      <c r="B31" s="621"/>
      <c r="C31" s="622"/>
      <c r="D31" s="622"/>
      <c r="E31" s="625"/>
      <c r="F31" s="625"/>
      <c r="G31" s="622"/>
      <c r="H31" s="623"/>
      <c r="I31" s="622"/>
      <c r="J31" s="96"/>
      <c r="K31" s="96"/>
      <c r="L31" s="96"/>
      <c r="O31" s="624" t="s">
        <v>173</v>
      </c>
    </row>
    <row r="33" spans="1:12">
      <c r="A33" s="47" t="s">
        <v>69</v>
      </c>
      <c r="B33" s="92"/>
      <c r="C33" s="93"/>
      <c r="D33" s="94"/>
      <c r="E33" s="95"/>
      <c r="F33" s="79"/>
      <c r="G33" s="283"/>
      <c r="H33" s="74"/>
      <c r="I33" s="48"/>
      <c r="J33" s="75"/>
      <c r="K33" s="48"/>
      <c r="L33" s="48"/>
    </row>
    <row r="34" spans="1:12">
      <c r="A34" s="47" t="s">
        <v>70</v>
      </c>
    </row>
  </sheetData>
  <mergeCells count="12">
    <mergeCell ref="F8:G9"/>
    <mergeCell ref="H8:H9"/>
    <mergeCell ref="B1:L1"/>
    <mergeCell ref="B2:L2"/>
    <mergeCell ref="B3:L3"/>
    <mergeCell ref="B4:L4"/>
    <mergeCell ref="A7:B9"/>
    <mergeCell ref="C7:D7"/>
    <mergeCell ref="F7:G7"/>
    <mergeCell ref="I7:L7"/>
    <mergeCell ref="C8:C9"/>
    <mergeCell ref="E8:E9"/>
  </mergeCells>
  <hyperlinks>
    <hyperlink ref="A6" location="MENU!A1" display="BACK TO MENU" xr:uid="{00000000-0004-0000-01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Persian Gulf via SIN</vt:lpstr>
      <vt:lpstr>RED SEA VIA SIN</vt:lpstr>
      <vt:lpstr>Australia via SIN</vt:lpstr>
      <vt:lpstr>New Zealand via SIN</vt:lpstr>
      <vt:lpstr>Persian Gulf via PKL</vt:lpstr>
      <vt:lpstr>Australia Pacific Service</vt:lpstr>
      <vt:lpstr>Australia via PKG</vt:lpstr>
      <vt:lpstr>Persian Gulf via MUNDRA</vt:lpstr>
    </vt:vector>
  </TitlesOfParts>
  <Company>Cosfi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Tran Mong Dao (VN)</cp:lastModifiedBy>
  <cp:lastPrinted>2020-01-15T18:15:00Z</cp:lastPrinted>
  <dcterms:created xsi:type="dcterms:W3CDTF">1999-08-17T08:14:00Z</dcterms:created>
  <dcterms:modified xsi:type="dcterms:W3CDTF">2024-03-22T09:31:34Z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1033-11.2.0.9255</vt:lpwstr>
  </property>
</Properties>
</file>